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1" activeTab="2"/>
  </bookViews>
  <sheets>
    <sheet name="Sample 1 Results" sheetId="1" r:id="rId1"/>
    <sheet name="Sample Statistics" sheetId="2" r:id="rId2"/>
    <sheet name="All Units in Groups of 10" sheetId="3" r:id="rId3"/>
    <sheet name="All Units in Order by Number" sheetId="4" r:id="rId4"/>
    <sheet name="All Units Random Order" sheetId="5" r:id="rId5"/>
  </sheets>
  <definedNames>
    <definedName name="_xlnm.Print_Area" localSheetId="2">'All Units in Groups of 10'!$A$4:$FJ$54</definedName>
    <definedName name="_xlnm.Print_Area" localSheetId="3">'All Units in Order by Number'!$A$4:$EX$54</definedName>
    <definedName name="_xlnm.Print_Area" localSheetId="0">'Sample 1 Results'!$A$1:$BJ$64</definedName>
    <definedName name="_xlnm.Print_Area" localSheetId="1">'Sample Statistics'!$A$1:$T$42</definedName>
  </definedNames>
  <calcPr fullCalcOnLoad="1"/>
</workbook>
</file>

<file path=xl/sharedStrings.xml><?xml version="1.0" encoding="utf-8"?>
<sst xmlns="http://schemas.openxmlformats.org/spreadsheetml/2006/main" count="356" uniqueCount="104">
  <si>
    <t>Total Miles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</si>
  <si>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</si>
  <si>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</si>
  <si>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</si>
  <si>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</si>
  <si>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</si>
  <si>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</si>
  <si>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</si>
  <si>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</si>
  <si>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</si>
  <si>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</si>
  <si>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</si>
  <si>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</si>
  <si>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</si>
  <si>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</si>
  <si>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</si>
  <si>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</si>
  <si>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</si>
  <si>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</si>
  <si>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</si>
  <si>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</si>
  <si>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</si>
  <si>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</si>
  <si>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</si>
  <si>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</si>
  <si>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</si>
  <si>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</si>
  <si>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</si>
  <si>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</si>
  <si>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NV</t>
  </si>
  <si>
    <t>NJ</t>
  </si>
  <si>
    <t>NM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</si>
  <si>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</si>
  <si>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</si>
  <si>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</si>
  <si>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</si>
  <si>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</si>
  <si>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</si>
  <si>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</si>
  <si>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</si>
  <si>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</si>
  <si>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</si>
  <si>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</si>
  <si>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</si>
  <si>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</si>
  <si>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</si>
  <si>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</si>
  <si>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</si>
  <si>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</si>
  <si>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Jurisdiction</t>
  </si>
  <si>
    <t>Non-IFTA</t>
  </si>
  <si>
    <t>Total by Jurisdiction</t>
  </si>
  <si>
    <t xml:space="preserve"> </t>
  </si>
  <si>
    <t>% of Total</t>
  </si>
  <si>
    <t>Company Size: 150 units</t>
  </si>
  <si>
    <t>Demographics: All Continental US and District of Columbia</t>
  </si>
  <si>
    <t xml:space="preserve">Average Distance per Unit: </t>
  </si>
  <si>
    <t>DBA Goofy's Great Adventures</t>
  </si>
  <si>
    <t>5 Terminals located in California, Florida, Illinois, Pennsylvania, and Texas</t>
  </si>
  <si>
    <t>Average Distance traveled per Jurisdiction:</t>
  </si>
  <si>
    <t>Average % of travel per Jurisdiction:</t>
  </si>
  <si>
    <t>Units 1 - 10</t>
  </si>
  <si>
    <t>Units 11 - 20</t>
  </si>
  <si>
    <t>Units 21 - 30</t>
  </si>
  <si>
    <t>Units 31 - 40</t>
  </si>
  <si>
    <t>Units 41 - 50</t>
  </si>
  <si>
    <t>Units 51 - 60</t>
  </si>
  <si>
    <t>Units 61 - 70</t>
  </si>
  <si>
    <t>Units 71 - 80</t>
  </si>
  <si>
    <t>Units 81 - 90</t>
  </si>
  <si>
    <t>Units 91 - 100</t>
  </si>
  <si>
    <t>Units 101 - 110</t>
  </si>
  <si>
    <t>Units 111 - 120</t>
  </si>
  <si>
    <t>Units 121 - 130</t>
  </si>
  <si>
    <t>Units 131 - 140</t>
  </si>
  <si>
    <t>Units 141 - 150</t>
  </si>
  <si>
    <t>Mickey and Minnie Mouse Express Package Services</t>
  </si>
  <si>
    <t>Motto: You buy it…we drive it!</t>
  </si>
  <si>
    <t>% of Total Reported by Jurisdiction</t>
  </si>
  <si>
    <t>Jurisdiction Represented</t>
  </si>
  <si>
    <t>Total Reported by Jurisdiction Entire Fleet</t>
  </si>
  <si>
    <t>Sample Distance Reported</t>
  </si>
  <si>
    <t>% of Total for the Sample</t>
  </si>
  <si>
    <t>Number of Jurisdictions not represented</t>
  </si>
  <si>
    <t>Total Miles not represented</t>
  </si>
  <si>
    <t>% of Jurisdictions not represented</t>
  </si>
  <si>
    <t>Is this a representative sample?</t>
  </si>
  <si>
    <t>% of Total Reported Miles not represented</t>
  </si>
  <si>
    <t>Why or why not?</t>
  </si>
  <si>
    <t>Should it be left alone, expanded or thrown out</t>
  </si>
  <si>
    <t>Avg Miles reported per sampled unit</t>
  </si>
  <si>
    <t>Number of Jurisdictions without representation</t>
  </si>
  <si>
    <t>% of Jurisdictions without representation</t>
  </si>
  <si>
    <t>Random Sample in 10 Unit Blocks</t>
  </si>
  <si>
    <t>Statistics</t>
  </si>
  <si>
    <t>YES</t>
  </si>
  <si>
    <t>NO</t>
  </si>
  <si>
    <t>Leave it alone</t>
  </si>
  <si>
    <t>Expand it</t>
  </si>
  <si>
    <t>Throw it out</t>
  </si>
  <si>
    <t>Should it be left alone, expanded or thrown out?</t>
  </si>
  <si>
    <t>DBA: ADD Express Services</t>
  </si>
  <si>
    <t>Company Name: Arizona Desert Delivery</t>
  </si>
  <si>
    <t>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</si>
</sst>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"/>
    <numFmt numFmtId="166" formatCode="0.0000%"/>
    <numFmt numFmtId="167" formatCode="0.000%"/>
    <numFmt numFmtId="168" formatCode="[$-409]h:mm:ss\ AM/PM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0" fontId="0" fillId="24" borderId="13" xfId="0" applyFill="1" applyBorder="1" applyAlignment="1">
      <alignment horizontal="center"/>
    </xf>
    <xf numFmtId="38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38" fontId="0" fillId="0" borderId="16" xfId="0" applyNumberFormat="1" applyBorder="1" applyAlignment="1">
      <alignment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wrapText="1"/>
    </xf>
    <xf numFmtId="0" fontId="3" fillId="24" borderId="17" xfId="0" applyFont="1" applyFill="1" applyBorder="1" applyAlignment="1">
      <alignment horizontal="center"/>
    </xf>
    <xf numFmtId="38" fontId="0" fillId="24" borderId="18" xfId="0" applyNumberFormat="1" applyFill="1" applyBorder="1" applyAlignment="1">
      <alignment/>
    </xf>
    <xf numFmtId="38" fontId="0" fillId="24" borderId="19" xfId="0" applyNumberFormat="1" applyFill="1" applyBorder="1" applyAlignment="1">
      <alignment/>
    </xf>
    <xf numFmtId="0" fontId="0" fillId="24" borderId="20" xfId="0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38" fontId="0" fillId="0" borderId="22" xfId="0" applyNumberFormat="1" applyBorder="1" applyAlignment="1">
      <alignment/>
    </xf>
    <xf numFmtId="38" fontId="3" fillId="0" borderId="18" xfId="0" applyNumberFormat="1" applyFont="1" applyBorder="1" applyAlignment="1">
      <alignment horizontal="center" wrapText="1"/>
    </xf>
    <xf numFmtId="38" fontId="3" fillId="0" borderId="16" xfId="0" applyNumberFormat="1" applyFont="1" applyBorder="1" applyAlignment="1">
      <alignment wrapText="1"/>
    </xf>
    <xf numFmtId="38" fontId="3" fillId="0" borderId="11" xfId="0" applyNumberFormat="1" applyFont="1" applyBorder="1" applyAlignment="1">
      <alignment wrapText="1"/>
    </xf>
    <xf numFmtId="0" fontId="3" fillId="0" borderId="23" xfId="0" applyFont="1" applyBorder="1" applyAlignment="1">
      <alignment horizontal="center"/>
    </xf>
    <xf numFmtId="38" fontId="3" fillId="0" borderId="24" xfId="0" applyNumberFormat="1" applyFont="1" applyBorder="1" applyAlignment="1">
      <alignment wrapText="1"/>
    </xf>
    <xf numFmtId="38" fontId="3" fillId="0" borderId="25" xfId="0" applyNumberFormat="1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38" fontId="0" fillId="0" borderId="28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9" xfId="0" applyFont="1" applyBorder="1" applyAlignment="1">
      <alignment horizontal="center" wrapText="1"/>
    </xf>
    <xf numFmtId="38" fontId="3" fillId="0" borderId="30" xfId="0" applyNumberFormat="1" applyFont="1" applyBorder="1" applyAlignment="1">
      <alignment wrapText="1"/>
    </xf>
    <xf numFmtId="38" fontId="0" fillId="0" borderId="16" xfId="0" applyNumberFormat="1" applyBorder="1" applyAlignment="1">
      <alignment horizontal="center"/>
    </xf>
    <xf numFmtId="38" fontId="0" fillId="0" borderId="0" xfId="0" applyNumberFormat="1" applyAlignment="1">
      <alignment horizontal="center"/>
    </xf>
    <xf numFmtId="38" fontId="3" fillId="0" borderId="31" xfId="0" applyNumberFormat="1" applyFont="1" applyBorder="1" applyAlignment="1">
      <alignment wrapText="1"/>
    </xf>
    <xf numFmtId="38" fontId="0" fillId="0" borderId="24" xfId="0" applyNumberFormat="1" applyBorder="1" applyAlignment="1">
      <alignment horizontal="center"/>
    </xf>
    <xf numFmtId="38" fontId="3" fillId="21" borderId="25" xfId="0" applyNumberFormat="1" applyFont="1" applyFill="1" applyBorder="1" applyAlignment="1">
      <alignment horizontal="center" wrapText="1"/>
    </xf>
    <xf numFmtId="164" fontId="0" fillId="0" borderId="22" xfId="0" applyNumberFormat="1" applyBorder="1" applyAlignment="1">
      <alignment/>
    </xf>
    <xf numFmtId="38" fontId="3" fillId="21" borderId="32" xfId="0" applyNumberFormat="1" applyFont="1" applyFill="1" applyBorder="1" applyAlignment="1">
      <alignment wrapText="1"/>
    </xf>
    <xf numFmtId="38" fontId="0" fillId="22" borderId="28" xfId="0" applyNumberFormat="1" applyFill="1" applyBorder="1" applyAlignment="1">
      <alignment/>
    </xf>
    <xf numFmtId="164" fontId="0" fillId="22" borderId="22" xfId="0" applyNumberFormat="1" applyFill="1" applyBorder="1" applyAlignment="1">
      <alignment/>
    </xf>
    <xf numFmtId="38" fontId="0" fillId="22" borderId="16" xfId="0" applyNumberFormat="1" applyFill="1" applyBorder="1" applyAlignment="1">
      <alignment horizontal="center"/>
    </xf>
    <xf numFmtId="38" fontId="0" fillId="22" borderId="33" xfId="0" applyNumberFormat="1" applyFill="1" applyBorder="1" applyAlignment="1">
      <alignment/>
    </xf>
    <xf numFmtId="38" fontId="0" fillId="22" borderId="24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38" fontId="0" fillId="22" borderId="22" xfId="0" applyNumberFormat="1" applyFill="1" applyBorder="1" applyAlignment="1">
      <alignment/>
    </xf>
    <xf numFmtId="38" fontId="0" fillId="22" borderId="14" xfId="0" applyNumberFormat="1" applyFill="1" applyBorder="1" applyAlignment="1">
      <alignment/>
    </xf>
    <xf numFmtId="38" fontId="5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164" fontId="0" fillId="0" borderId="22" xfId="0" applyNumberFormat="1" applyFill="1" applyBorder="1" applyAlignment="1">
      <alignment/>
    </xf>
    <xf numFmtId="38" fontId="0" fillId="0" borderId="16" xfId="0" applyNumberFormat="1" applyFill="1" applyBorder="1" applyAlignment="1">
      <alignment horizontal="center"/>
    </xf>
    <xf numFmtId="38" fontId="0" fillId="0" borderId="14" xfId="0" applyNumberForma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38" fontId="3" fillId="4" borderId="0" xfId="0" applyNumberFormat="1" applyFont="1" applyFill="1" applyAlignment="1">
      <alignment/>
    </xf>
    <xf numFmtId="38" fontId="3" fillId="0" borderId="35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36" xfId="0" applyNumberFormat="1" applyFont="1" applyFill="1" applyBorder="1" applyAlignment="1">
      <alignment horizontal="right"/>
    </xf>
    <xf numFmtId="167" fontId="3" fillId="0" borderId="35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8" fontId="3" fillId="0" borderId="35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37" xfId="0" applyNumberFormat="1" applyFont="1" applyBorder="1" applyAlignment="1">
      <alignment/>
    </xf>
    <xf numFmtId="38" fontId="3" fillId="0" borderId="38" xfId="0" applyNumberFormat="1" applyFont="1" applyBorder="1" applyAlignment="1">
      <alignment/>
    </xf>
    <xf numFmtId="0" fontId="3" fillId="4" borderId="39" xfId="0" applyFont="1" applyFill="1" applyBorder="1" applyAlignment="1">
      <alignment horizontal="center"/>
    </xf>
    <xf numFmtId="38" fontId="3" fillId="4" borderId="40" xfId="0" applyNumberFormat="1" applyFont="1" applyFill="1" applyBorder="1" applyAlignment="1">
      <alignment horizontal="right"/>
    </xf>
    <xf numFmtId="167" fontId="3" fillId="4" borderId="40" xfId="0" applyNumberFormat="1" applyFont="1" applyFill="1" applyBorder="1" applyAlignment="1">
      <alignment/>
    </xf>
    <xf numFmtId="38" fontId="3" fillId="4" borderId="41" xfId="0" applyNumberFormat="1" applyFont="1" applyFill="1" applyBorder="1" applyAlignment="1">
      <alignment/>
    </xf>
    <xf numFmtId="3" fontId="3" fillId="4" borderId="0" xfId="0" applyNumberFormat="1" applyFont="1" applyFill="1" applyAlignment="1">
      <alignment/>
    </xf>
    <xf numFmtId="165" fontId="3" fillId="4" borderId="0" xfId="0" applyNumberFormat="1" applyFont="1" applyFill="1" applyAlignment="1">
      <alignment/>
    </xf>
    <xf numFmtId="167" fontId="3" fillId="0" borderId="36" xfId="0" applyNumberFormat="1" applyFont="1" applyBorder="1" applyAlignment="1">
      <alignment/>
    </xf>
    <xf numFmtId="38" fontId="3" fillId="0" borderId="36" xfId="0" applyNumberFormat="1" applyFont="1" applyBorder="1" applyAlignment="1">
      <alignment horizontal="right"/>
    </xf>
    <xf numFmtId="38" fontId="3" fillId="0" borderId="42" xfId="0" applyNumberFormat="1" applyFont="1" applyBorder="1" applyAlignment="1">
      <alignment/>
    </xf>
    <xf numFmtId="38" fontId="0" fillId="24" borderId="19" xfId="0" applyNumberFormat="1" applyFill="1" applyBorder="1" applyAlignment="1">
      <alignment horizontal="center"/>
    </xf>
    <xf numFmtId="164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8" fontId="3" fillId="0" borderId="35" xfId="0" applyNumberFormat="1" applyFont="1" applyBorder="1" applyAlignment="1">
      <alignment horizontal="left"/>
    </xf>
    <xf numFmtId="38" fontId="3" fillId="0" borderId="0" xfId="0" applyNumberFormat="1" applyFont="1" applyBorder="1" applyAlignment="1">
      <alignment horizontal="left"/>
    </xf>
    <xf numFmtId="38" fontId="3" fillId="0" borderId="36" xfId="0" applyNumberFormat="1" applyFont="1" applyBorder="1" applyAlignment="1">
      <alignment horizontal="left"/>
    </xf>
    <xf numFmtId="38" fontId="3" fillId="0" borderId="37" xfId="0" applyNumberFormat="1" applyFont="1" applyFill="1" applyBorder="1" applyAlignment="1">
      <alignment horizontal="left"/>
    </xf>
    <xf numFmtId="38" fontId="3" fillId="0" borderId="38" xfId="0" applyNumberFormat="1" applyFont="1" applyFill="1" applyBorder="1" applyAlignment="1">
      <alignment horizontal="left"/>
    </xf>
    <xf numFmtId="38" fontId="3" fillId="0" borderId="42" xfId="0" applyNumberFormat="1" applyFont="1" applyFill="1" applyBorder="1" applyAlignment="1">
      <alignment horizontal="left"/>
    </xf>
    <xf numFmtId="38" fontId="3" fillId="0" borderId="43" xfId="0" applyNumberFormat="1" applyFont="1" applyFill="1" applyBorder="1" applyAlignment="1">
      <alignment horizontal="left"/>
    </xf>
    <xf numFmtId="38" fontId="3" fillId="0" borderId="44" xfId="0" applyNumberFormat="1" applyFont="1" applyFill="1" applyBorder="1" applyAlignment="1">
      <alignment horizontal="left"/>
    </xf>
    <xf numFmtId="38" fontId="3" fillId="0" borderId="45" xfId="0" applyNumberFormat="1" applyFont="1" applyFill="1" applyBorder="1" applyAlignment="1">
      <alignment horizontal="left"/>
    </xf>
    <xf numFmtId="38" fontId="3" fillId="0" borderId="35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38" fontId="3" fillId="0" borderId="36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F59" sqref="BF59"/>
    </sheetView>
  </sheetViews>
  <sheetFormatPr defaultColWidth="9.140625" defaultRowHeight="12.75"/>
  <cols>
    <col min="1" max="1" width="12.8515625" style="0" customWidth="1"/>
    <col min="2" max="2" width="15.140625" style="11" customWidth="1"/>
    <col min="3" max="3" width="11.140625" style="0" customWidth="1"/>
    <col min="4" max="5" width="12.140625" style="0" customWidth="1"/>
    <col min="6" max="6" width="12.421875" style="33" customWidth="1"/>
    <col min="7" max="9" width="11.7109375" style="0" customWidth="1"/>
    <col min="10" max="10" width="12.8515625" style="0" customWidth="1"/>
    <col min="11" max="13" width="11.7109375" style="0" customWidth="1"/>
    <col min="14" max="14" width="13.00390625" style="0" customWidth="1"/>
    <col min="15" max="17" width="11.7109375" style="0" customWidth="1"/>
    <col min="18" max="18" width="12.421875" style="0" customWidth="1"/>
    <col min="19" max="21" width="11.7109375" style="0" customWidth="1"/>
    <col min="22" max="22" width="13.7109375" style="0" customWidth="1"/>
    <col min="23" max="25" width="11.7109375" style="0" customWidth="1"/>
    <col min="26" max="26" width="12.8515625" style="0" customWidth="1"/>
    <col min="27" max="29" width="11.7109375" style="0" customWidth="1"/>
    <col min="30" max="30" width="13.140625" style="0" customWidth="1"/>
    <col min="31" max="33" width="11.7109375" style="0" customWidth="1"/>
    <col min="34" max="34" width="13.421875" style="0" customWidth="1"/>
    <col min="35" max="37" width="11.7109375" style="0" customWidth="1"/>
    <col min="38" max="38" width="13.140625" style="0" customWidth="1"/>
    <col min="39" max="42" width="12.7109375" style="0" customWidth="1"/>
    <col min="43" max="58" width="13.8515625" style="0" customWidth="1"/>
    <col min="59" max="59" width="13.8515625" style="0" bestFit="1" customWidth="1"/>
    <col min="60" max="60" width="13.8515625" style="0" customWidth="1"/>
    <col min="61" max="61" width="11.140625" style="0" customWidth="1"/>
    <col min="62" max="62" width="12.8515625" style="0" customWidth="1"/>
  </cols>
  <sheetData>
    <row r="1" spans="1:6" ht="12.75">
      <c r="A1" t="s">
        <v>76</v>
      </c>
      <c r="B1"/>
      <c r="F1" t="s">
        <v>77</v>
      </c>
    </row>
    <row r="2" spans="1:2" ht="13.5" thickBot="1">
      <c r="A2" t="s">
        <v>57</v>
      </c>
      <c r="B2"/>
    </row>
    <row r="3" spans="3:62" ht="13.5" thickBot="1">
      <c r="C3" s="87" t="s">
        <v>61</v>
      </c>
      <c r="D3" s="88"/>
      <c r="E3" s="88"/>
      <c r="F3" s="89"/>
      <c r="G3" s="87" t="s">
        <v>62</v>
      </c>
      <c r="H3" s="88"/>
      <c r="I3" s="88"/>
      <c r="J3" s="88"/>
      <c r="K3" s="87" t="s">
        <v>63</v>
      </c>
      <c r="L3" s="88"/>
      <c r="M3" s="88"/>
      <c r="N3" s="89"/>
      <c r="O3" s="87" t="s">
        <v>64</v>
      </c>
      <c r="P3" s="88"/>
      <c r="Q3" s="88"/>
      <c r="R3" s="89"/>
      <c r="S3" s="87" t="s">
        <v>65</v>
      </c>
      <c r="T3" s="88"/>
      <c r="U3" s="88"/>
      <c r="V3" s="89"/>
      <c r="W3" s="87" t="s">
        <v>66</v>
      </c>
      <c r="X3" s="88"/>
      <c r="Y3" s="88"/>
      <c r="Z3" s="89"/>
      <c r="AA3" s="87" t="s">
        <v>67</v>
      </c>
      <c r="AB3" s="88"/>
      <c r="AC3" s="88"/>
      <c r="AD3" s="89"/>
      <c r="AE3" s="87" t="s">
        <v>68</v>
      </c>
      <c r="AF3" s="88"/>
      <c r="AG3" s="88"/>
      <c r="AH3" s="89"/>
      <c r="AI3" s="87" t="s">
        <v>69</v>
      </c>
      <c r="AJ3" s="88"/>
      <c r="AK3" s="88"/>
      <c r="AL3" s="89"/>
      <c r="AM3" s="87" t="s">
        <v>70</v>
      </c>
      <c r="AN3" s="88"/>
      <c r="AO3" s="88"/>
      <c r="AP3" s="89"/>
      <c r="AQ3" s="87" t="s">
        <v>71</v>
      </c>
      <c r="AR3" s="88"/>
      <c r="AS3" s="88"/>
      <c r="AT3" s="89"/>
      <c r="AU3" s="87" t="s">
        <v>72</v>
      </c>
      <c r="AV3" s="88"/>
      <c r="AW3" s="88"/>
      <c r="AX3" s="89"/>
      <c r="AY3" s="87" t="s">
        <v>73</v>
      </c>
      <c r="AZ3" s="88"/>
      <c r="BA3" s="88"/>
      <c r="BB3" s="89"/>
      <c r="BC3" s="87" t="s">
        <v>74</v>
      </c>
      <c r="BD3" s="88"/>
      <c r="BE3" s="88"/>
      <c r="BF3" s="89"/>
      <c r="BG3" s="87" t="s">
        <v>75</v>
      </c>
      <c r="BH3" s="88"/>
      <c r="BI3" s="88"/>
      <c r="BJ3" s="89"/>
    </row>
    <row r="4" spans="1:62" s="10" customFormat="1" ht="42.75" customHeight="1" thickBot="1">
      <c r="A4" s="28" t="s">
        <v>49</v>
      </c>
      <c r="B4" s="22" t="s">
        <v>80</v>
      </c>
      <c r="C4" s="31" t="s">
        <v>81</v>
      </c>
      <c r="D4" s="29" t="s">
        <v>78</v>
      </c>
      <c r="E4" s="34" t="s">
        <v>82</v>
      </c>
      <c r="F4" s="30" t="s">
        <v>79</v>
      </c>
      <c r="G4" s="31" t="s">
        <v>81</v>
      </c>
      <c r="H4" s="29" t="s">
        <v>78</v>
      </c>
      <c r="I4" s="34" t="s">
        <v>82</v>
      </c>
      <c r="J4" s="30" t="s">
        <v>79</v>
      </c>
      <c r="K4" s="31" t="s">
        <v>81</v>
      </c>
      <c r="L4" s="29" t="s">
        <v>78</v>
      </c>
      <c r="M4" s="34" t="s">
        <v>82</v>
      </c>
      <c r="N4" s="30" t="s">
        <v>79</v>
      </c>
      <c r="O4" s="31" t="s">
        <v>81</v>
      </c>
      <c r="P4" s="29" t="s">
        <v>78</v>
      </c>
      <c r="Q4" s="34" t="s">
        <v>82</v>
      </c>
      <c r="R4" s="30" t="s">
        <v>79</v>
      </c>
      <c r="S4" s="31" t="s">
        <v>81</v>
      </c>
      <c r="T4" s="29" t="s">
        <v>78</v>
      </c>
      <c r="U4" s="34" t="s">
        <v>82</v>
      </c>
      <c r="V4" s="30" t="s">
        <v>79</v>
      </c>
      <c r="W4" s="31" t="s">
        <v>81</v>
      </c>
      <c r="X4" s="29" t="s">
        <v>78</v>
      </c>
      <c r="Y4" s="34" t="s">
        <v>82</v>
      </c>
      <c r="Z4" s="30" t="s">
        <v>79</v>
      </c>
      <c r="AA4" s="31" t="s">
        <v>81</v>
      </c>
      <c r="AB4" s="29" t="s">
        <v>78</v>
      </c>
      <c r="AC4" s="34" t="s">
        <v>82</v>
      </c>
      <c r="AD4" s="30" t="s">
        <v>79</v>
      </c>
      <c r="AE4" s="31" t="s">
        <v>81</v>
      </c>
      <c r="AF4" s="29" t="s">
        <v>78</v>
      </c>
      <c r="AG4" s="34" t="s">
        <v>82</v>
      </c>
      <c r="AH4" s="30" t="s">
        <v>79</v>
      </c>
      <c r="AI4" s="31" t="s">
        <v>81</v>
      </c>
      <c r="AJ4" s="29" t="s">
        <v>78</v>
      </c>
      <c r="AK4" s="34" t="s">
        <v>82</v>
      </c>
      <c r="AL4" s="30" t="s">
        <v>79</v>
      </c>
      <c r="AM4" s="31" t="s">
        <v>81</v>
      </c>
      <c r="AN4" s="29" t="s">
        <v>78</v>
      </c>
      <c r="AO4" s="34" t="s">
        <v>82</v>
      </c>
      <c r="AP4" s="30" t="s">
        <v>79</v>
      </c>
      <c r="AQ4" s="31" t="s">
        <v>81</v>
      </c>
      <c r="AR4" s="29" t="s">
        <v>78</v>
      </c>
      <c r="AS4" s="34" t="s">
        <v>82</v>
      </c>
      <c r="AT4" s="30" t="s">
        <v>79</v>
      </c>
      <c r="AU4" s="31" t="s">
        <v>81</v>
      </c>
      <c r="AV4" s="29" t="s">
        <v>78</v>
      </c>
      <c r="AW4" s="34" t="s">
        <v>82</v>
      </c>
      <c r="AX4" s="30" t="s">
        <v>79</v>
      </c>
      <c r="AY4" s="31" t="s">
        <v>81</v>
      </c>
      <c r="AZ4" s="29" t="s">
        <v>78</v>
      </c>
      <c r="BA4" s="34" t="s">
        <v>82</v>
      </c>
      <c r="BB4" s="30" t="s">
        <v>79</v>
      </c>
      <c r="BC4" s="31" t="s">
        <v>81</v>
      </c>
      <c r="BD4" s="29" t="s">
        <v>78</v>
      </c>
      <c r="BE4" s="34" t="s">
        <v>82</v>
      </c>
      <c r="BF4" s="30" t="s">
        <v>79</v>
      </c>
      <c r="BG4" s="31" t="s">
        <v>81</v>
      </c>
      <c r="BH4" s="29" t="s">
        <v>78</v>
      </c>
      <c r="BI4" s="34" t="s">
        <v>82</v>
      </c>
      <c r="BJ4" s="30" t="s">
        <v>79</v>
      </c>
    </row>
    <row r="5" spans="1:78" ht="12.75">
      <c r="A5" s="17" t="s">
        <v>1</v>
      </c>
      <c r="B5" s="23">
        <v>77500</v>
      </c>
      <c r="C5" s="32">
        <f>SUM('All Units in Order by Number'!C5:L5)</f>
        <v>193</v>
      </c>
      <c r="D5" s="41">
        <f>ROUND(C5/B5,6)</f>
        <v>0.00249</v>
      </c>
      <c r="E5" s="41">
        <f>ROUND(C5/C$54,6)</f>
        <v>0.000632</v>
      </c>
      <c r="F5" s="36" t="str">
        <f>IF(C5&gt;0,"yes","no")</f>
        <v>yes</v>
      </c>
      <c r="G5" s="50">
        <f>SUM('All Units in Order by Number'!M5:V5)</f>
        <v>0</v>
      </c>
      <c r="H5" s="44">
        <f>ROUND(G5/$B5,6)</f>
        <v>0</v>
      </c>
      <c r="I5" s="44">
        <f>ROUND(G5/G$54,6)</f>
        <v>0</v>
      </c>
      <c r="J5" s="45" t="str">
        <f>IF(G5&gt;0,"yes","no")</f>
        <v>no</v>
      </c>
      <c r="K5" s="7">
        <f>SUM('All Units in Order by Number'!W5:AF5)</f>
        <v>949</v>
      </c>
      <c r="L5" s="41">
        <f>ROUND(K5/$B5,6)</f>
        <v>0.012245</v>
      </c>
      <c r="M5" s="41">
        <f>ROUND(K5/K$54,6)</f>
        <v>0.002982</v>
      </c>
      <c r="N5" s="36" t="str">
        <f>IF(K5&gt;0,"yes","no")</f>
        <v>yes</v>
      </c>
      <c r="O5" s="7">
        <f>SUM('All Units in Order by Number'!AG5:AP5)</f>
        <v>2225</v>
      </c>
      <c r="P5" s="41">
        <f>ROUND(O5/$B5,6)</f>
        <v>0.02871</v>
      </c>
      <c r="Q5" s="41">
        <f>ROUND(O5/O$54,6)</f>
        <v>0.005187</v>
      </c>
      <c r="R5" s="36" t="str">
        <f>IF(O5&gt;0,"yes","no")</f>
        <v>yes</v>
      </c>
      <c r="S5" s="51">
        <f>SUM('All Units in Order by Number'!AQ5:AZ5)</f>
        <v>0</v>
      </c>
      <c r="T5" s="44">
        <f>ROUND(S5/$B5,6)</f>
        <v>0</v>
      </c>
      <c r="U5" s="44">
        <f>ROUND(S5/S$54,6)</f>
        <v>0</v>
      </c>
      <c r="V5" s="45" t="str">
        <f>IF(S5&gt;0,"yes","no")</f>
        <v>no</v>
      </c>
      <c r="W5" s="7">
        <f>SUM('All Units in Order by Number'!BA5:BJ5)</f>
        <v>26084</v>
      </c>
      <c r="X5" s="41">
        <f>ROUND(W5/$B5,6)</f>
        <v>0.336568</v>
      </c>
      <c r="Y5" s="41">
        <f>ROUND(W5/W$54,6)</f>
        <v>0.054014</v>
      </c>
      <c r="Z5" s="36" t="str">
        <f>IF(W5&gt;0,"yes","no")</f>
        <v>yes</v>
      </c>
      <c r="AA5" s="7">
        <f>SUM('All Units in Order by Number'!BK5:BT5)</f>
        <v>130</v>
      </c>
      <c r="AB5" s="41">
        <f>ROUND(AA5/$B5,6)</f>
        <v>0.001677</v>
      </c>
      <c r="AC5" s="41">
        <f>ROUND(AA5/AA$54,6)</f>
        <v>0.000367</v>
      </c>
      <c r="AD5" s="36" t="str">
        <f>IF(AA5&gt;0,"yes","no")</f>
        <v>yes</v>
      </c>
      <c r="AE5" s="7">
        <f>SUM('All Units in Order by Number'!BU5:CD5)</f>
        <v>2926</v>
      </c>
      <c r="AF5" s="41">
        <f>ROUND(AE5/$B5,6)</f>
        <v>0.037755</v>
      </c>
      <c r="AG5" s="41">
        <f>ROUND(AE5/AE$54,6)</f>
        <v>0.006603</v>
      </c>
      <c r="AH5" s="36" t="str">
        <f>IF(AE5&gt;0,"yes","no")</f>
        <v>yes</v>
      </c>
      <c r="AI5" s="7">
        <f>SUM('All Units in Order by Number'!CE5:CN5)</f>
        <v>13961</v>
      </c>
      <c r="AJ5" s="41">
        <f>ROUND(AI5/$B5,6)</f>
        <v>0.180142</v>
      </c>
      <c r="AK5" s="41">
        <f>ROUND(AI5/AI$54,6)</f>
        <v>0.065314</v>
      </c>
      <c r="AL5" s="36" t="str">
        <f>IF(AI5&gt;0,"yes","no")</f>
        <v>yes</v>
      </c>
      <c r="AM5" s="7">
        <f>SUM('All Units in Order by Number'!CO5:CX5)</f>
        <v>1206</v>
      </c>
      <c r="AN5" s="41">
        <f>ROUND(AM5/$B5,6)</f>
        <v>0.015561</v>
      </c>
      <c r="AO5" s="41">
        <f>ROUND(AM5/AM$54,6)</f>
        <v>0.010236</v>
      </c>
      <c r="AP5" s="36" t="str">
        <f>IF(AM5&gt;0,"yes","no")</f>
        <v>yes</v>
      </c>
      <c r="AQ5" s="7">
        <f>SUM('All Units in Order by Number'!CY5:DH5)</f>
        <v>5198</v>
      </c>
      <c r="AR5" s="41">
        <f>ROUND(AQ5/$B5,6)</f>
        <v>0.067071</v>
      </c>
      <c r="AS5" s="41">
        <f>ROUND(AQ5/AQ$54,6)</f>
        <v>0.017468</v>
      </c>
      <c r="AT5" s="36" t="str">
        <f>IF(AQ5&gt;0,"yes","no")</f>
        <v>yes</v>
      </c>
      <c r="AU5" s="7">
        <f>SUM('All Units in Order by Number'!DI5:DR5)</f>
        <v>1533</v>
      </c>
      <c r="AV5" s="41">
        <f>ROUND(AU5/$B5,6)</f>
        <v>0.019781</v>
      </c>
      <c r="AW5" s="41">
        <f>ROUND(AU5/AU$54,6)</f>
        <v>0.006736</v>
      </c>
      <c r="AX5" s="36" t="str">
        <f>IF(AU5&gt;0,"yes","no")</f>
        <v>yes</v>
      </c>
      <c r="AY5" s="7">
        <f>SUM('All Units in Order by Number'!DS5:EB5)</f>
        <v>8630</v>
      </c>
      <c r="AZ5" s="41">
        <f>ROUND(AY5/$B5,6)</f>
        <v>0.111355</v>
      </c>
      <c r="BA5" s="41">
        <f>ROUND(AY5/AY$54,6)</f>
        <v>0.030056</v>
      </c>
      <c r="BB5" s="36" t="str">
        <f>IF(AY5&gt;0,"yes","no")</f>
        <v>yes</v>
      </c>
      <c r="BC5" s="7">
        <f>SUM('All Units in Order by Number'!EC5:EL5)</f>
        <v>505</v>
      </c>
      <c r="BD5" s="41">
        <f>ROUND(BC5/$B5,6)</f>
        <v>0.006516</v>
      </c>
      <c r="BE5" s="41">
        <f>ROUND(BC5/BC$54,6)</f>
        <v>0.001238</v>
      </c>
      <c r="BF5" s="36" t="str">
        <f>IF(BC5&gt;0,"yes","no")</f>
        <v>yes</v>
      </c>
      <c r="BG5" s="7">
        <f>SUM('All Units in Order by Number'!EM5:EV5)</f>
        <v>13960</v>
      </c>
      <c r="BH5" s="41">
        <f>ROUND(BG5/$B5,6)</f>
        <v>0.180129</v>
      </c>
      <c r="BI5" s="41">
        <f>ROUND(BG5/BG$54,6)</f>
        <v>0.074395</v>
      </c>
      <c r="BJ5" s="36" t="str">
        <f>IF(BG5&gt;0,"yes","no")</f>
        <v>yes</v>
      </c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12.75">
      <c r="A6" s="18" t="s">
        <v>2</v>
      </c>
      <c r="B6" s="24">
        <v>145601</v>
      </c>
      <c r="C6" s="32">
        <f>SUM('All Units in Order by Number'!C6:L6)</f>
        <v>2442</v>
      </c>
      <c r="D6" s="41">
        <f aca="true" t="shared" si="0" ref="D6:D53">ROUND(C6/B6,6)</f>
        <v>0.016772</v>
      </c>
      <c r="E6" s="41">
        <f aca="true" t="shared" si="1" ref="E6:E53">ROUND(C6/C$54,6)</f>
        <v>0.007997</v>
      </c>
      <c r="F6" s="36" t="str">
        <f aca="true" t="shared" si="2" ref="F6:F53">IF(C6&gt;0,"yes","no")</f>
        <v>yes</v>
      </c>
      <c r="G6" s="21">
        <f>SUM('All Units in Order by Number'!M6:V6)</f>
        <v>21864</v>
      </c>
      <c r="H6" s="41">
        <f aca="true" t="shared" si="3" ref="H6:H53">ROUND(G6/$B6,6)</f>
        <v>0.150164</v>
      </c>
      <c r="I6" s="41">
        <f aca="true" t="shared" si="4" ref="I6:I53">ROUND(G6/G$54,6)</f>
        <v>0.211649</v>
      </c>
      <c r="J6" s="36" t="str">
        <f aca="true" t="shared" si="5" ref="J6:J53">IF(G6&gt;0,"yes","no")</f>
        <v>yes</v>
      </c>
      <c r="K6" s="7">
        <f>SUM('All Units in Order by Number'!W6:AF6)</f>
        <v>12444</v>
      </c>
      <c r="L6" s="41">
        <f aca="true" t="shared" si="6" ref="L6:L53">ROUND(K6/$B6,6)</f>
        <v>0.085466</v>
      </c>
      <c r="M6" s="41">
        <f aca="true" t="shared" si="7" ref="M6:M53">ROUND(K6/K$54,6)</f>
        <v>0.039099</v>
      </c>
      <c r="N6" s="36" t="str">
        <f aca="true" t="shared" si="8" ref="N6:N53">IF(K6&gt;0,"yes","no")</f>
        <v>yes</v>
      </c>
      <c r="O6" s="7">
        <f>SUM('All Units in Order by Number'!AG6:AP6)</f>
        <v>8540</v>
      </c>
      <c r="P6" s="41">
        <f aca="true" t="shared" si="9" ref="P6:P53">ROUND(O6/$B6,6)</f>
        <v>0.058653</v>
      </c>
      <c r="Q6" s="41">
        <f aca="true" t="shared" si="10" ref="Q6:Q53">ROUND(O6/O$54,6)</f>
        <v>0.019908</v>
      </c>
      <c r="R6" s="36" t="str">
        <f aca="true" t="shared" si="11" ref="R6:R53">IF(O6&gt;0,"yes","no")</f>
        <v>yes</v>
      </c>
      <c r="S6" s="7">
        <f>SUM('All Units in Order by Number'!AQ6:AZ6)</f>
        <v>13663</v>
      </c>
      <c r="T6" s="41">
        <f aca="true" t="shared" si="12" ref="T6:T53">ROUND(S6/$B6,6)</f>
        <v>0.093839</v>
      </c>
      <c r="U6" s="41">
        <f aca="true" t="shared" si="13" ref="U6:U53">ROUND(S6/S$54,6)</f>
        <v>0.032095</v>
      </c>
      <c r="V6" s="36" t="str">
        <f aca="true" t="shared" si="14" ref="V6:V53">IF(S6&gt;0,"yes","no")</f>
        <v>yes</v>
      </c>
      <c r="W6" s="7">
        <f>SUM('All Units in Order by Number'!BA6:BJ6)</f>
        <v>4372</v>
      </c>
      <c r="X6" s="41">
        <f aca="true" t="shared" si="15" ref="X6:X53">ROUND(W6/$B6,6)</f>
        <v>0.030027</v>
      </c>
      <c r="Y6" s="41">
        <f aca="true" t="shared" si="16" ref="Y6:Y53">ROUND(W6/W$54,6)</f>
        <v>0.009053</v>
      </c>
      <c r="Z6" s="36" t="str">
        <f aca="true" t="shared" si="17" ref="Z6:Z53">IF(W6&gt;0,"yes","no")</f>
        <v>yes</v>
      </c>
      <c r="AA6" s="51">
        <f>SUM('All Units in Order by Number'!BK6:BT6)</f>
        <v>0</v>
      </c>
      <c r="AB6" s="44">
        <f aca="true" t="shared" si="18" ref="AB6:AB53">ROUND(AA6/$B6,6)</f>
        <v>0</v>
      </c>
      <c r="AC6" s="44">
        <f aca="true" t="shared" si="19" ref="AC6:AC53">ROUND(AA6/AA$54,6)</f>
        <v>0</v>
      </c>
      <c r="AD6" s="45" t="str">
        <f aca="true" t="shared" si="20" ref="AD6:AD53">IF(AA6&gt;0,"yes","no")</f>
        <v>no</v>
      </c>
      <c r="AE6" s="7">
        <f>SUM('All Units in Order by Number'!BU6:CD6)</f>
        <v>7010</v>
      </c>
      <c r="AF6" s="41">
        <f aca="true" t="shared" si="21" ref="AF6:AF53">ROUND(AE6/$B6,6)</f>
        <v>0.048145</v>
      </c>
      <c r="AG6" s="41">
        <f aca="true" t="shared" si="22" ref="AG6:AG53">ROUND(AE6/AE$54,6)</f>
        <v>0.01582</v>
      </c>
      <c r="AH6" s="36" t="str">
        <f aca="true" t="shared" si="23" ref="AH6:AH53">IF(AE6&gt;0,"yes","no")</f>
        <v>yes</v>
      </c>
      <c r="AI6" s="51">
        <f>SUM('All Units in Order by Number'!CE6:CN6)</f>
        <v>0</v>
      </c>
      <c r="AJ6" s="44">
        <f aca="true" t="shared" si="24" ref="AJ6:AJ53">ROUND(AI6/$B6,6)</f>
        <v>0</v>
      </c>
      <c r="AK6" s="44">
        <f aca="true" t="shared" si="25" ref="AK6:AK53">ROUND(AI6/AI$54,6)</f>
        <v>0</v>
      </c>
      <c r="AL6" s="45" t="str">
        <f aca="true" t="shared" si="26" ref="AL6:AL53">IF(AI6&gt;0,"yes","no")</f>
        <v>no</v>
      </c>
      <c r="AM6" s="51">
        <f>SUM('All Units in Order by Number'!CO6:CX6)</f>
        <v>0</v>
      </c>
      <c r="AN6" s="44">
        <f aca="true" t="shared" si="27" ref="AN6:AN53">ROUND(AM6/$B6,6)</f>
        <v>0</v>
      </c>
      <c r="AO6" s="44">
        <f aca="true" t="shared" si="28" ref="AO6:AO53">ROUND(AM6/AM$54,6)</f>
        <v>0</v>
      </c>
      <c r="AP6" s="45" t="str">
        <f aca="true" t="shared" si="29" ref="AP6:AP53">IF(AM6&gt;0,"yes","no")</f>
        <v>no</v>
      </c>
      <c r="AQ6" s="7">
        <f>SUM('All Units in Order by Number'!CY6:DH6)</f>
        <v>5284</v>
      </c>
      <c r="AR6" s="41">
        <f aca="true" t="shared" si="30" ref="AR6:AR53">ROUND(AQ6/$B6,6)</f>
        <v>0.036291</v>
      </c>
      <c r="AS6" s="41">
        <f aca="true" t="shared" si="31" ref="AS6:AS53">ROUND(AQ6/AQ$54,6)</f>
        <v>0.017757</v>
      </c>
      <c r="AT6" s="36" t="str">
        <f aca="true" t="shared" si="32" ref="AT6:AT53">IF(AQ6&gt;0,"yes","no")</f>
        <v>yes</v>
      </c>
      <c r="AU6" s="7">
        <f>SUM('All Units in Order by Number'!DI6:DR6)</f>
        <v>4316</v>
      </c>
      <c r="AV6" s="41">
        <f aca="true" t="shared" si="33" ref="AV6:AV53">ROUND(AU6/$B6,6)</f>
        <v>0.029643</v>
      </c>
      <c r="AW6" s="41">
        <f aca="true" t="shared" si="34" ref="AW6:AW53">ROUND(AU6/AU$54,6)</f>
        <v>0.018963</v>
      </c>
      <c r="AX6" s="36" t="str">
        <f aca="true" t="shared" si="35" ref="AX6:AX53">IF(AU6&gt;0,"yes","no")</f>
        <v>yes</v>
      </c>
      <c r="AY6" s="7">
        <f>SUM('All Units in Order by Number'!DS6:EB6)</f>
        <v>36611</v>
      </c>
      <c r="AZ6" s="41">
        <f aca="true" t="shared" si="36" ref="AZ6:AZ53">ROUND(AY6/$B6,6)</f>
        <v>0.251447</v>
      </c>
      <c r="BA6" s="41">
        <f aca="true" t="shared" si="37" ref="BA6:BA53">ROUND(AY6/AY$54,6)</f>
        <v>0.127506</v>
      </c>
      <c r="BB6" s="36" t="str">
        <f aca="true" t="shared" si="38" ref="BB6:BB53">IF(AY6&gt;0,"yes","no")</f>
        <v>yes</v>
      </c>
      <c r="BC6" s="7">
        <f>SUM('All Units in Order by Number'!EC6:EL6)</f>
        <v>18472</v>
      </c>
      <c r="BD6" s="41">
        <f aca="true" t="shared" si="39" ref="BD6:BD53">ROUND(BC6/$B6,6)</f>
        <v>0.126867</v>
      </c>
      <c r="BE6" s="41">
        <f aca="true" t="shared" si="40" ref="BE6:BE53">ROUND(BC6/BC$54,6)</f>
        <v>0.045297</v>
      </c>
      <c r="BF6" s="36" t="str">
        <f aca="true" t="shared" si="41" ref="BF6:BF53">IF(BC6&gt;0,"yes","no")</f>
        <v>yes</v>
      </c>
      <c r="BG6" s="7">
        <f>SUM('All Units in Order by Number'!EM6:EV6)</f>
        <v>10583</v>
      </c>
      <c r="BH6" s="41">
        <f aca="true" t="shared" si="42" ref="BH6:BH53">ROUND(BG6/$B6,6)</f>
        <v>0.072685</v>
      </c>
      <c r="BI6" s="41">
        <f aca="true" t="shared" si="43" ref="BI6:BI53">ROUND(BG6/BG$54,6)</f>
        <v>0.056399</v>
      </c>
      <c r="BJ6" s="36" t="str">
        <f aca="true" t="shared" si="44" ref="BJ6:BJ53">IF(BG6&gt;0,"yes","no")</f>
        <v>yes</v>
      </c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2.75">
      <c r="A7" s="18" t="s">
        <v>3</v>
      </c>
      <c r="B7" s="24">
        <v>228376</v>
      </c>
      <c r="C7" s="32">
        <f>SUM('All Units in Order by Number'!C7:L7)</f>
        <v>22425</v>
      </c>
      <c r="D7" s="41">
        <f t="shared" si="0"/>
        <v>0.098193</v>
      </c>
      <c r="E7" s="41">
        <f t="shared" si="1"/>
        <v>0.073437</v>
      </c>
      <c r="F7" s="36" t="str">
        <f t="shared" si="2"/>
        <v>yes</v>
      </c>
      <c r="G7" s="21">
        <f>SUM('All Units in Order by Number'!M7:V7)</f>
        <v>1363</v>
      </c>
      <c r="H7" s="41">
        <f t="shared" si="3"/>
        <v>0.005968</v>
      </c>
      <c r="I7" s="41">
        <f t="shared" si="4"/>
        <v>0.013194</v>
      </c>
      <c r="J7" s="36" t="str">
        <f t="shared" si="5"/>
        <v>yes</v>
      </c>
      <c r="K7" s="7">
        <f>SUM('All Units in Order by Number'!W7:AF7)</f>
        <v>8922</v>
      </c>
      <c r="L7" s="41">
        <f t="shared" si="6"/>
        <v>0.039067</v>
      </c>
      <c r="M7" s="41">
        <f t="shared" si="7"/>
        <v>0.028033</v>
      </c>
      <c r="N7" s="36" t="str">
        <f t="shared" si="8"/>
        <v>yes</v>
      </c>
      <c r="O7" s="7">
        <f>SUM('All Units in Order by Number'!AG7:AP7)</f>
        <v>25610</v>
      </c>
      <c r="P7" s="41">
        <f t="shared" si="9"/>
        <v>0.11214</v>
      </c>
      <c r="Q7" s="41">
        <f t="shared" si="10"/>
        <v>0.059701</v>
      </c>
      <c r="R7" s="36" t="str">
        <f t="shared" si="11"/>
        <v>yes</v>
      </c>
      <c r="S7" s="7">
        <f>SUM('All Units in Order by Number'!AQ7:AZ7)</f>
        <v>54355</v>
      </c>
      <c r="T7" s="41">
        <f t="shared" si="12"/>
        <v>0.238007</v>
      </c>
      <c r="U7" s="41">
        <f t="shared" si="13"/>
        <v>0.127683</v>
      </c>
      <c r="V7" s="36" t="str">
        <f t="shared" si="14"/>
        <v>yes</v>
      </c>
      <c r="W7" s="7">
        <f>SUM('All Units in Order by Number'!BA7:BJ7)</f>
        <v>18902</v>
      </c>
      <c r="X7" s="41">
        <f t="shared" si="15"/>
        <v>0.082767</v>
      </c>
      <c r="Y7" s="41">
        <f t="shared" si="16"/>
        <v>0.039142</v>
      </c>
      <c r="Z7" s="36" t="str">
        <f t="shared" si="17"/>
        <v>yes</v>
      </c>
      <c r="AA7" s="7">
        <f>SUM('All Units in Order by Number'!BK7:BT7)</f>
        <v>1242</v>
      </c>
      <c r="AB7" s="41">
        <f t="shared" si="18"/>
        <v>0.005438</v>
      </c>
      <c r="AC7" s="41">
        <f t="shared" si="19"/>
        <v>0.003503</v>
      </c>
      <c r="AD7" s="36" t="str">
        <f t="shared" si="20"/>
        <v>yes</v>
      </c>
      <c r="AE7" s="7">
        <f>SUM('All Units in Order by Number'!BU7:CD7)</f>
        <v>48085</v>
      </c>
      <c r="AF7" s="41">
        <f t="shared" si="21"/>
        <v>0.210552</v>
      </c>
      <c r="AG7" s="41">
        <f t="shared" si="22"/>
        <v>0.108518</v>
      </c>
      <c r="AH7" s="36" t="str">
        <f t="shared" si="23"/>
        <v>yes</v>
      </c>
      <c r="AI7" s="7">
        <f>SUM('All Units in Order by Number'!CE7:CN7)</f>
        <v>572</v>
      </c>
      <c r="AJ7" s="41">
        <f t="shared" si="24"/>
        <v>0.002505</v>
      </c>
      <c r="AK7" s="41">
        <f t="shared" si="25"/>
        <v>0.002676</v>
      </c>
      <c r="AL7" s="36" t="str">
        <f t="shared" si="26"/>
        <v>yes</v>
      </c>
      <c r="AM7" s="51">
        <f>SUM('All Units in Order by Number'!CO7:CX7)</f>
        <v>0</v>
      </c>
      <c r="AN7" s="44">
        <f t="shared" si="27"/>
        <v>0</v>
      </c>
      <c r="AO7" s="44">
        <f t="shared" si="28"/>
        <v>0</v>
      </c>
      <c r="AP7" s="45" t="str">
        <f t="shared" si="29"/>
        <v>no</v>
      </c>
      <c r="AQ7" s="7">
        <f>SUM('All Units in Order by Number'!CY7:DH7)</f>
        <v>747</v>
      </c>
      <c r="AR7" s="41">
        <f t="shared" si="30"/>
        <v>0.003271</v>
      </c>
      <c r="AS7" s="41">
        <f t="shared" si="31"/>
        <v>0.00251</v>
      </c>
      <c r="AT7" s="36" t="str">
        <f t="shared" si="32"/>
        <v>yes</v>
      </c>
      <c r="AU7" s="7">
        <f>SUM('All Units in Order by Number'!DI7:DR7)</f>
        <v>12252</v>
      </c>
      <c r="AV7" s="41">
        <f t="shared" si="33"/>
        <v>0.053648</v>
      </c>
      <c r="AW7" s="41">
        <f t="shared" si="34"/>
        <v>0.053832</v>
      </c>
      <c r="AX7" s="36" t="str">
        <f t="shared" si="35"/>
        <v>yes</v>
      </c>
      <c r="AY7" s="7">
        <f>SUM('All Units in Order by Number'!DS7:EB7)</f>
        <v>6630</v>
      </c>
      <c r="AZ7" s="41">
        <f t="shared" si="36"/>
        <v>0.029031</v>
      </c>
      <c r="BA7" s="41">
        <f t="shared" si="37"/>
        <v>0.023091</v>
      </c>
      <c r="BB7" s="36" t="str">
        <f t="shared" si="38"/>
        <v>yes</v>
      </c>
      <c r="BC7" s="7">
        <f>SUM('All Units in Order by Number'!EC7:EL7)</f>
        <v>12879</v>
      </c>
      <c r="BD7" s="41">
        <f t="shared" si="39"/>
        <v>0.056394</v>
      </c>
      <c r="BE7" s="41">
        <f t="shared" si="40"/>
        <v>0.031582</v>
      </c>
      <c r="BF7" s="36" t="str">
        <f t="shared" si="41"/>
        <v>yes</v>
      </c>
      <c r="BG7" s="7">
        <f>SUM('All Units in Order by Number'!EM7:EV7)</f>
        <v>14392</v>
      </c>
      <c r="BH7" s="41">
        <f t="shared" si="42"/>
        <v>0.063019</v>
      </c>
      <c r="BI7" s="41">
        <f t="shared" si="43"/>
        <v>0.076698</v>
      </c>
      <c r="BJ7" s="36" t="str">
        <f t="shared" si="44"/>
        <v>yes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2.75">
      <c r="A8" s="18" t="s">
        <v>4</v>
      </c>
      <c r="B8" s="24">
        <v>330102</v>
      </c>
      <c r="C8" s="32">
        <f>SUM('All Units in Order by Number'!C8:L8)</f>
        <v>13243</v>
      </c>
      <c r="D8" s="41">
        <f t="shared" si="0"/>
        <v>0.040118</v>
      </c>
      <c r="E8" s="41">
        <f t="shared" si="1"/>
        <v>0.043368</v>
      </c>
      <c r="F8" s="36" t="str">
        <f t="shared" si="2"/>
        <v>yes</v>
      </c>
      <c r="G8" s="21">
        <f>SUM('All Units in Order by Number'!M8:V8)</f>
        <v>1857</v>
      </c>
      <c r="H8" s="41">
        <f t="shared" si="3"/>
        <v>0.005626</v>
      </c>
      <c r="I8" s="41">
        <f t="shared" si="4"/>
        <v>0.017976</v>
      </c>
      <c r="J8" s="36" t="str">
        <f t="shared" si="5"/>
        <v>yes</v>
      </c>
      <c r="K8" s="7">
        <f>SUM('All Units in Order by Number'!W8:AF8)</f>
        <v>29597</v>
      </c>
      <c r="L8" s="41">
        <f t="shared" si="6"/>
        <v>0.08966</v>
      </c>
      <c r="M8" s="41">
        <f t="shared" si="7"/>
        <v>0.092994</v>
      </c>
      <c r="N8" s="36" t="str">
        <f t="shared" si="8"/>
        <v>yes</v>
      </c>
      <c r="O8" s="7">
        <f>SUM('All Units in Order by Number'!AG8:AP8)</f>
        <v>20314</v>
      </c>
      <c r="P8" s="41">
        <f t="shared" si="9"/>
        <v>0.061539</v>
      </c>
      <c r="Q8" s="41">
        <f t="shared" si="10"/>
        <v>0.047355</v>
      </c>
      <c r="R8" s="36" t="str">
        <f t="shared" si="11"/>
        <v>yes</v>
      </c>
      <c r="S8" s="7">
        <f>SUM('All Units in Order by Number'!AQ8:AZ8)</f>
        <v>89043</v>
      </c>
      <c r="T8" s="41">
        <f t="shared" si="12"/>
        <v>0.269744</v>
      </c>
      <c r="U8" s="41">
        <f t="shared" si="13"/>
        <v>0.209167</v>
      </c>
      <c r="V8" s="36" t="str">
        <f t="shared" si="14"/>
        <v>yes</v>
      </c>
      <c r="W8" s="7">
        <f>SUM('All Units in Order by Number'!BA8:BJ8)</f>
        <v>21275</v>
      </c>
      <c r="X8" s="41">
        <f t="shared" si="15"/>
        <v>0.06445</v>
      </c>
      <c r="Y8" s="41">
        <f t="shared" si="16"/>
        <v>0.044056</v>
      </c>
      <c r="Z8" s="36" t="str">
        <f t="shared" si="17"/>
        <v>yes</v>
      </c>
      <c r="AA8" s="7">
        <f>SUM('All Units in Order by Number'!BK8:BT8)</f>
        <v>28313</v>
      </c>
      <c r="AB8" s="41">
        <f t="shared" si="18"/>
        <v>0.08577</v>
      </c>
      <c r="AC8" s="41">
        <f t="shared" si="19"/>
        <v>0.07985</v>
      </c>
      <c r="AD8" s="36" t="str">
        <f t="shared" si="20"/>
        <v>yes</v>
      </c>
      <c r="AE8" s="7">
        <f>SUM('All Units in Order by Number'!BU8:CD8)</f>
        <v>34956</v>
      </c>
      <c r="AF8" s="41">
        <f t="shared" si="21"/>
        <v>0.105895</v>
      </c>
      <c r="AG8" s="41">
        <f t="shared" si="22"/>
        <v>0.078888</v>
      </c>
      <c r="AH8" s="36" t="str">
        <f t="shared" si="23"/>
        <v>yes</v>
      </c>
      <c r="AI8" s="7">
        <f>SUM('All Units in Order by Number'!CE8:CN8)</f>
        <v>23314</v>
      </c>
      <c r="AJ8" s="41">
        <f t="shared" si="24"/>
        <v>0.070627</v>
      </c>
      <c r="AK8" s="41">
        <f t="shared" si="25"/>
        <v>0.10907</v>
      </c>
      <c r="AL8" s="36" t="str">
        <f t="shared" si="26"/>
        <v>yes</v>
      </c>
      <c r="AM8" s="51">
        <f>SUM('All Units in Order by Number'!CO8:CX8)</f>
        <v>0</v>
      </c>
      <c r="AN8" s="44">
        <f t="shared" si="27"/>
        <v>0</v>
      </c>
      <c r="AO8" s="44">
        <f t="shared" si="28"/>
        <v>0</v>
      </c>
      <c r="AP8" s="45" t="str">
        <f t="shared" si="29"/>
        <v>no</v>
      </c>
      <c r="AQ8" s="7">
        <f>SUM('All Units in Order by Number'!CY8:DH8)</f>
        <v>408</v>
      </c>
      <c r="AR8" s="41">
        <f t="shared" si="30"/>
        <v>0.001236</v>
      </c>
      <c r="AS8" s="41">
        <f t="shared" si="31"/>
        <v>0.001371</v>
      </c>
      <c r="AT8" s="36" t="str">
        <f t="shared" si="32"/>
        <v>yes</v>
      </c>
      <c r="AU8" s="7">
        <f>SUM('All Units in Order by Number'!DI8:DR8)</f>
        <v>45791</v>
      </c>
      <c r="AV8" s="41">
        <f t="shared" si="33"/>
        <v>0.138718</v>
      </c>
      <c r="AW8" s="41">
        <f t="shared" si="34"/>
        <v>0.201192</v>
      </c>
      <c r="AX8" s="36" t="str">
        <f t="shared" si="35"/>
        <v>yes</v>
      </c>
      <c r="AY8" s="51">
        <f>SUM('All Units in Order by Number'!DS8:EB8)</f>
        <v>0</v>
      </c>
      <c r="AZ8" s="44">
        <f t="shared" si="36"/>
        <v>0</v>
      </c>
      <c r="BA8" s="44">
        <f t="shared" si="37"/>
        <v>0</v>
      </c>
      <c r="BB8" s="45" t="str">
        <f t="shared" si="38"/>
        <v>no</v>
      </c>
      <c r="BC8" s="7">
        <f>SUM('All Units in Order by Number'!EC8:EL8)</f>
        <v>21991</v>
      </c>
      <c r="BD8" s="41">
        <f t="shared" si="39"/>
        <v>0.066619</v>
      </c>
      <c r="BE8" s="41">
        <f t="shared" si="40"/>
        <v>0.053926</v>
      </c>
      <c r="BF8" s="36" t="str">
        <f t="shared" si="41"/>
        <v>yes</v>
      </c>
      <c r="BG8" s="51">
        <f>SUM('All Units in Order by Number'!EM8:EV8)</f>
        <v>0</v>
      </c>
      <c r="BH8" s="44">
        <f t="shared" si="42"/>
        <v>0</v>
      </c>
      <c r="BI8" s="44">
        <f t="shared" si="43"/>
        <v>0</v>
      </c>
      <c r="BJ8" s="45" t="str">
        <f t="shared" si="44"/>
        <v>no</v>
      </c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>
      <c r="A9" s="18" t="s">
        <v>5</v>
      </c>
      <c r="B9" s="24">
        <v>88517</v>
      </c>
      <c r="C9" s="32">
        <f>SUM('All Units in Order by Number'!C9:L9)</f>
        <v>1438</v>
      </c>
      <c r="D9" s="41">
        <f t="shared" si="0"/>
        <v>0.016245</v>
      </c>
      <c r="E9" s="41">
        <f t="shared" si="1"/>
        <v>0.004709</v>
      </c>
      <c r="F9" s="36" t="str">
        <f t="shared" si="2"/>
        <v>yes</v>
      </c>
      <c r="G9" s="21">
        <f>SUM('All Units in Order by Number'!M9:V9)</f>
        <v>5907</v>
      </c>
      <c r="H9" s="41">
        <f t="shared" si="3"/>
        <v>0.066733</v>
      </c>
      <c r="I9" s="41">
        <f t="shared" si="4"/>
        <v>0.057181</v>
      </c>
      <c r="J9" s="36" t="str">
        <f t="shared" si="5"/>
        <v>yes</v>
      </c>
      <c r="K9" s="7">
        <f>SUM('All Units in Order by Number'!W9:AF9)</f>
        <v>26093</v>
      </c>
      <c r="L9" s="41">
        <f t="shared" si="6"/>
        <v>0.29478</v>
      </c>
      <c r="M9" s="41">
        <f t="shared" si="7"/>
        <v>0.081984</v>
      </c>
      <c r="N9" s="36" t="str">
        <f t="shared" si="8"/>
        <v>yes</v>
      </c>
      <c r="O9" s="7">
        <f>SUM('All Units in Order by Number'!AG9:AP9)</f>
        <v>14942</v>
      </c>
      <c r="P9" s="41">
        <f t="shared" si="9"/>
        <v>0.168804</v>
      </c>
      <c r="Q9" s="41">
        <f t="shared" si="10"/>
        <v>0.034832</v>
      </c>
      <c r="R9" s="36" t="str">
        <f t="shared" si="11"/>
        <v>yes</v>
      </c>
      <c r="S9" s="7">
        <f>SUM('All Units in Order by Number'!AQ9:AZ9)</f>
        <v>433</v>
      </c>
      <c r="T9" s="41">
        <f t="shared" si="12"/>
        <v>0.004892</v>
      </c>
      <c r="U9" s="41">
        <f t="shared" si="13"/>
        <v>0.001017</v>
      </c>
      <c r="V9" s="36" t="str">
        <f t="shared" si="14"/>
        <v>yes</v>
      </c>
      <c r="W9" s="7">
        <f>SUM('All Units in Order by Number'!BA9:BJ9)</f>
        <v>7758</v>
      </c>
      <c r="X9" s="41">
        <f t="shared" si="15"/>
        <v>0.087644</v>
      </c>
      <c r="Y9" s="41">
        <f t="shared" si="16"/>
        <v>0.016065</v>
      </c>
      <c r="Z9" s="36" t="str">
        <f t="shared" si="17"/>
        <v>yes</v>
      </c>
      <c r="AA9" s="7">
        <f>SUM('All Units in Order by Number'!BK9:BT9)</f>
        <v>263</v>
      </c>
      <c r="AB9" s="41">
        <f t="shared" si="18"/>
        <v>0.002971</v>
      </c>
      <c r="AC9" s="41">
        <f t="shared" si="19"/>
        <v>0.000742</v>
      </c>
      <c r="AD9" s="36" t="str">
        <f t="shared" si="20"/>
        <v>yes</v>
      </c>
      <c r="AE9" s="7">
        <f>SUM('All Units in Order by Number'!BU9:CD9)</f>
        <v>22831</v>
      </c>
      <c r="AF9" s="41">
        <f t="shared" si="21"/>
        <v>0.257928</v>
      </c>
      <c r="AG9" s="41">
        <f t="shared" si="22"/>
        <v>0.051525</v>
      </c>
      <c r="AH9" s="36" t="str">
        <f t="shared" si="23"/>
        <v>yes</v>
      </c>
      <c r="AI9" s="51">
        <f>SUM('All Units in Order by Number'!CE9:CN9)</f>
        <v>0</v>
      </c>
      <c r="AJ9" s="44">
        <f t="shared" si="24"/>
        <v>0</v>
      </c>
      <c r="AK9" s="44">
        <f t="shared" si="25"/>
        <v>0</v>
      </c>
      <c r="AL9" s="45" t="str">
        <f t="shared" si="26"/>
        <v>no</v>
      </c>
      <c r="AM9" s="51">
        <f>SUM('All Units in Order by Number'!CO9:CX9)</f>
        <v>0</v>
      </c>
      <c r="AN9" s="44">
        <f t="shared" si="27"/>
        <v>0</v>
      </c>
      <c r="AO9" s="44">
        <f t="shared" si="28"/>
        <v>0</v>
      </c>
      <c r="AP9" s="45" t="str">
        <f t="shared" si="29"/>
        <v>no</v>
      </c>
      <c r="AQ9" s="7">
        <f>SUM('All Units in Order by Number'!CY9:DH9)</f>
        <v>2259</v>
      </c>
      <c r="AR9" s="41">
        <f t="shared" si="30"/>
        <v>0.025521</v>
      </c>
      <c r="AS9" s="41">
        <f t="shared" si="31"/>
        <v>0.007591</v>
      </c>
      <c r="AT9" s="36" t="str">
        <f t="shared" si="32"/>
        <v>yes</v>
      </c>
      <c r="AU9" s="7">
        <f>SUM('All Units in Order by Number'!DI9:DR9)</f>
        <v>1824</v>
      </c>
      <c r="AV9" s="41">
        <f t="shared" si="33"/>
        <v>0.020606</v>
      </c>
      <c r="AW9" s="41">
        <f t="shared" si="34"/>
        <v>0.008014</v>
      </c>
      <c r="AX9" s="36" t="str">
        <f t="shared" si="35"/>
        <v>yes</v>
      </c>
      <c r="AY9" s="51">
        <f>SUM('All Units in Order by Number'!DS9:EB9)</f>
        <v>0</v>
      </c>
      <c r="AZ9" s="44">
        <f t="shared" si="36"/>
        <v>0</v>
      </c>
      <c r="BA9" s="44">
        <f t="shared" si="37"/>
        <v>0</v>
      </c>
      <c r="BB9" s="45" t="str">
        <f t="shared" si="38"/>
        <v>no</v>
      </c>
      <c r="BC9" s="7">
        <f>SUM('All Units in Order by Number'!EC9:EL9)</f>
        <v>4769</v>
      </c>
      <c r="BD9" s="41">
        <f t="shared" si="39"/>
        <v>0.053877</v>
      </c>
      <c r="BE9" s="41">
        <f t="shared" si="40"/>
        <v>0.011695</v>
      </c>
      <c r="BF9" s="36" t="str">
        <f t="shared" si="41"/>
        <v>yes</v>
      </c>
      <c r="BG9" s="51">
        <f>SUM('All Units in Order by Number'!EM9:EV9)</f>
        <v>0</v>
      </c>
      <c r="BH9" s="44">
        <f t="shared" si="42"/>
        <v>0</v>
      </c>
      <c r="BI9" s="44">
        <f t="shared" si="43"/>
        <v>0</v>
      </c>
      <c r="BJ9" s="45" t="str">
        <f t="shared" si="44"/>
        <v>no</v>
      </c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2.75">
      <c r="A10" s="18" t="s">
        <v>6</v>
      </c>
      <c r="B10" s="24">
        <v>48501</v>
      </c>
      <c r="C10" s="32">
        <f>SUM('All Units in Order by Number'!C10:L10)</f>
        <v>3274</v>
      </c>
      <c r="D10" s="41">
        <f t="shared" si="0"/>
        <v>0.067504</v>
      </c>
      <c r="E10" s="41">
        <f t="shared" si="1"/>
        <v>0.010722</v>
      </c>
      <c r="F10" s="36" t="str">
        <f t="shared" si="2"/>
        <v>yes</v>
      </c>
      <c r="G10" s="21">
        <f>SUM('All Units in Order by Number'!M10:V10)</f>
        <v>195</v>
      </c>
      <c r="H10" s="41">
        <f t="shared" si="3"/>
        <v>0.004021</v>
      </c>
      <c r="I10" s="41">
        <f t="shared" si="4"/>
        <v>0.001888</v>
      </c>
      <c r="J10" s="36" t="str">
        <f t="shared" si="5"/>
        <v>yes</v>
      </c>
      <c r="K10" s="7">
        <f>SUM('All Units in Order by Number'!W10:AF10)</f>
        <v>3926</v>
      </c>
      <c r="L10" s="41">
        <f t="shared" si="6"/>
        <v>0.080947</v>
      </c>
      <c r="M10" s="41">
        <f t="shared" si="7"/>
        <v>0.012335</v>
      </c>
      <c r="N10" s="36" t="str">
        <f t="shared" si="8"/>
        <v>yes</v>
      </c>
      <c r="O10" s="7">
        <f>SUM('All Units in Order by Number'!AG10:AP10)</f>
        <v>737</v>
      </c>
      <c r="P10" s="41">
        <f t="shared" si="9"/>
        <v>0.015196</v>
      </c>
      <c r="Q10" s="41">
        <f t="shared" si="10"/>
        <v>0.001718</v>
      </c>
      <c r="R10" s="36" t="str">
        <f t="shared" si="11"/>
        <v>yes</v>
      </c>
      <c r="S10" s="7">
        <f>SUM('All Units in Order by Number'!AQ10:AZ10)</f>
        <v>21144</v>
      </c>
      <c r="T10" s="41">
        <f t="shared" si="12"/>
        <v>0.43595</v>
      </c>
      <c r="U10" s="41">
        <f t="shared" si="13"/>
        <v>0.049668</v>
      </c>
      <c r="V10" s="36" t="str">
        <f t="shared" si="14"/>
        <v>yes</v>
      </c>
      <c r="W10" s="7">
        <f>SUM('All Units in Order by Number'!BA10:BJ10)</f>
        <v>1501</v>
      </c>
      <c r="X10" s="41">
        <f t="shared" si="15"/>
        <v>0.030948</v>
      </c>
      <c r="Y10" s="41">
        <f t="shared" si="16"/>
        <v>0.003108</v>
      </c>
      <c r="Z10" s="36" t="str">
        <f t="shared" si="17"/>
        <v>yes</v>
      </c>
      <c r="AA10" s="51">
        <f>SUM('All Units in Order by Number'!BK10:BT10)</f>
        <v>0</v>
      </c>
      <c r="AB10" s="44">
        <f t="shared" si="18"/>
        <v>0</v>
      </c>
      <c r="AC10" s="44">
        <f t="shared" si="19"/>
        <v>0</v>
      </c>
      <c r="AD10" s="45" t="str">
        <f t="shared" si="20"/>
        <v>no</v>
      </c>
      <c r="AE10" s="7">
        <f>SUM('All Units in Order by Number'!BU10:CD10)</f>
        <v>176</v>
      </c>
      <c r="AF10" s="41">
        <f t="shared" si="21"/>
        <v>0.003629</v>
      </c>
      <c r="AG10" s="41">
        <f t="shared" si="22"/>
        <v>0.000397</v>
      </c>
      <c r="AH10" s="36" t="str">
        <f t="shared" si="23"/>
        <v>yes</v>
      </c>
      <c r="AI10" s="7">
        <f>SUM('All Units in Order by Number'!CE10:CN10)</f>
        <v>1386</v>
      </c>
      <c r="AJ10" s="41">
        <f t="shared" si="24"/>
        <v>0.028577</v>
      </c>
      <c r="AK10" s="41">
        <f t="shared" si="25"/>
        <v>0.006484</v>
      </c>
      <c r="AL10" s="36" t="str">
        <f t="shared" si="26"/>
        <v>yes</v>
      </c>
      <c r="AM10" s="7">
        <f>SUM('All Units in Order by Number'!CO10:CX10)</f>
        <v>6057</v>
      </c>
      <c r="AN10" s="41">
        <f t="shared" si="27"/>
        <v>0.124884</v>
      </c>
      <c r="AO10" s="41">
        <f t="shared" si="28"/>
        <v>0.051411</v>
      </c>
      <c r="AP10" s="36" t="str">
        <f t="shared" si="29"/>
        <v>yes</v>
      </c>
      <c r="AQ10" s="7">
        <f>SUM('All Units in Order by Number'!CY10:DH10)</f>
        <v>3594</v>
      </c>
      <c r="AR10" s="41">
        <f t="shared" si="30"/>
        <v>0.074102</v>
      </c>
      <c r="AS10" s="41">
        <f t="shared" si="31"/>
        <v>0.012078</v>
      </c>
      <c r="AT10" s="36" t="str">
        <f t="shared" si="32"/>
        <v>yes</v>
      </c>
      <c r="AU10" s="7">
        <f>SUM('All Units in Order by Number'!DI10:DR10)</f>
        <v>421</v>
      </c>
      <c r="AV10" s="41">
        <f t="shared" si="33"/>
        <v>0.00868</v>
      </c>
      <c r="AW10" s="41">
        <f t="shared" si="34"/>
        <v>0.00185</v>
      </c>
      <c r="AX10" s="36" t="str">
        <f t="shared" si="35"/>
        <v>yes</v>
      </c>
      <c r="AY10" s="7">
        <f>SUM('All Units in Order by Number'!DS10:EB10)</f>
        <v>3328</v>
      </c>
      <c r="AZ10" s="41">
        <f t="shared" si="36"/>
        <v>0.068617</v>
      </c>
      <c r="BA10" s="41">
        <f t="shared" si="37"/>
        <v>0.011591</v>
      </c>
      <c r="BB10" s="36" t="str">
        <f t="shared" si="38"/>
        <v>yes</v>
      </c>
      <c r="BC10" s="7">
        <f>SUM('All Units in Order by Number'!EC10:EL10)</f>
        <v>2302</v>
      </c>
      <c r="BD10" s="41">
        <f t="shared" si="39"/>
        <v>0.047463</v>
      </c>
      <c r="BE10" s="41">
        <f t="shared" si="40"/>
        <v>0.005645</v>
      </c>
      <c r="BF10" s="36" t="str">
        <f t="shared" si="41"/>
        <v>yes</v>
      </c>
      <c r="BG10" s="7">
        <f>SUM('All Units in Order by Number'!EM10:EV10)</f>
        <v>460</v>
      </c>
      <c r="BH10" s="41">
        <f t="shared" si="42"/>
        <v>0.009484</v>
      </c>
      <c r="BI10" s="41">
        <f t="shared" si="43"/>
        <v>0.002451</v>
      </c>
      <c r="BJ10" s="36" t="str">
        <f t="shared" si="44"/>
        <v>yes</v>
      </c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2.75">
      <c r="A11" s="18" t="s">
        <v>7</v>
      </c>
      <c r="B11" s="24">
        <v>1076</v>
      </c>
      <c r="C11" s="43">
        <f>SUM('All Units in Order by Number'!C11:L11)</f>
        <v>0</v>
      </c>
      <c r="D11" s="44">
        <f t="shared" si="0"/>
        <v>0</v>
      </c>
      <c r="E11" s="44">
        <f t="shared" si="1"/>
        <v>0</v>
      </c>
      <c r="F11" s="45" t="str">
        <f t="shared" si="2"/>
        <v>no</v>
      </c>
      <c r="G11" s="50">
        <f>SUM('All Units in Order by Number'!M11:V11)</f>
        <v>0</v>
      </c>
      <c r="H11" s="44">
        <f t="shared" si="3"/>
        <v>0</v>
      </c>
      <c r="I11" s="44">
        <f t="shared" si="4"/>
        <v>0</v>
      </c>
      <c r="J11" s="45" t="str">
        <f t="shared" si="5"/>
        <v>no</v>
      </c>
      <c r="K11" s="7">
        <f>SUM('All Units in Order by Number'!W11:AF11)</f>
        <v>17</v>
      </c>
      <c r="L11" s="41">
        <f t="shared" si="6"/>
        <v>0.015799</v>
      </c>
      <c r="M11" s="41">
        <f t="shared" si="7"/>
        <v>5.3E-05</v>
      </c>
      <c r="N11" s="36" t="str">
        <f t="shared" si="8"/>
        <v>yes</v>
      </c>
      <c r="O11" s="51">
        <f>SUM('All Units in Order by Number'!AG11:AP11)</f>
        <v>0</v>
      </c>
      <c r="P11" s="44">
        <f t="shared" si="9"/>
        <v>0</v>
      </c>
      <c r="Q11" s="44">
        <f t="shared" si="10"/>
        <v>0</v>
      </c>
      <c r="R11" s="45" t="str">
        <f t="shared" si="11"/>
        <v>no</v>
      </c>
      <c r="S11" s="7">
        <f>SUM('All Units in Order by Number'!AQ11:AZ11)</f>
        <v>17</v>
      </c>
      <c r="T11" s="41">
        <f t="shared" si="12"/>
        <v>0.015799</v>
      </c>
      <c r="U11" s="41">
        <f t="shared" si="13"/>
        <v>4E-05</v>
      </c>
      <c r="V11" s="36" t="str">
        <f t="shared" si="14"/>
        <v>yes</v>
      </c>
      <c r="W11" s="7">
        <f>SUM('All Units in Order by Number'!BA11:BJ11)</f>
        <v>85</v>
      </c>
      <c r="X11" s="41">
        <f t="shared" si="15"/>
        <v>0.078996</v>
      </c>
      <c r="Y11" s="41">
        <f t="shared" si="16"/>
        <v>0.000176</v>
      </c>
      <c r="Z11" s="36" t="str">
        <f t="shared" si="17"/>
        <v>yes</v>
      </c>
      <c r="AA11" s="51">
        <f>SUM('All Units in Order by Number'!BK11:BT11)</f>
        <v>0</v>
      </c>
      <c r="AB11" s="44">
        <f t="shared" si="18"/>
        <v>0</v>
      </c>
      <c r="AC11" s="44">
        <f t="shared" si="19"/>
        <v>0</v>
      </c>
      <c r="AD11" s="45" t="str">
        <f t="shared" si="20"/>
        <v>no</v>
      </c>
      <c r="AE11" s="7">
        <f>SUM('All Units in Order by Number'!BU11:CD11)</f>
        <v>32</v>
      </c>
      <c r="AF11" s="41">
        <f t="shared" si="21"/>
        <v>0.02974</v>
      </c>
      <c r="AG11" s="41">
        <f t="shared" si="22"/>
        <v>7.2E-05</v>
      </c>
      <c r="AH11" s="36" t="str">
        <f t="shared" si="23"/>
        <v>yes</v>
      </c>
      <c r="AI11" s="7">
        <f>SUM('All Units in Order by Number'!CE11:CN11)</f>
        <v>806</v>
      </c>
      <c r="AJ11" s="41">
        <f t="shared" si="24"/>
        <v>0.749071</v>
      </c>
      <c r="AK11" s="41">
        <f t="shared" si="25"/>
        <v>0.003771</v>
      </c>
      <c r="AL11" s="36" t="str">
        <f t="shared" si="26"/>
        <v>yes</v>
      </c>
      <c r="AM11" s="7">
        <f>SUM('All Units in Order by Number'!CO11:CX11)</f>
        <v>17</v>
      </c>
      <c r="AN11" s="41">
        <f t="shared" si="27"/>
        <v>0.015799</v>
      </c>
      <c r="AO11" s="41">
        <f t="shared" si="28"/>
        <v>0.000144</v>
      </c>
      <c r="AP11" s="36" t="str">
        <f t="shared" si="29"/>
        <v>yes</v>
      </c>
      <c r="AQ11" s="7">
        <f>SUM('All Units in Order by Number'!CY11:DH11)</f>
        <v>102</v>
      </c>
      <c r="AR11" s="41">
        <f t="shared" si="30"/>
        <v>0.094796</v>
      </c>
      <c r="AS11" s="41">
        <f t="shared" si="31"/>
        <v>0.000343</v>
      </c>
      <c r="AT11" s="36" t="str">
        <f t="shared" si="32"/>
        <v>yes</v>
      </c>
      <c r="AU11" s="51">
        <f>SUM('All Units in Order by Number'!DI11:DR11)</f>
        <v>0</v>
      </c>
      <c r="AV11" s="44">
        <f t="shared" si="33"/>
        <v>0</v>
      </c>
      <c r="AW11" s="44">
        <f t="shared" si="34"/>
        <v>0</v>
      </c>
      <c r="AX11" s="45" t="str">
        <f t="shared" si="35"/>
        <v>no</v>
      </c>
      <c r="AY11" s="51">
        <f>SUM('All Units in Order by Number'!DS11:EB11)</f>
        <v>0</v>
      </c>
      <c r="AZ11" s="44">
        <f t="shared" si="36"/>
        <v>0</v>
      </c>
      <c r="BA11" s="44">
        <f t="shared" si="37"/>
        <v>0</v>
      </c>
      <c r="BB11" s="45" t="str">
        <f t="shared" si="38"/>
        <v>no</v>
      </c>
      <c r="BC11" s="51">
        <f>SUM('All Units in Order by Number'!EC11:EL11)</f>
        <v>0</v>
      </c>
      <c r="BD11" s="44">
        <f t="shared" si="39"/>
        <v>0</v>
      </c>
      <c r="BE11" s="44">
        <f t="shared" si="40"/>
        <v>0</v>
      </c>
      <c r="BF11" s="45" t="str">
        <f t="shared" si="41"/>
        <v>no</v>
      </c>
      <c r="BG11" s="56">
        <f>SUM('All Units in Order by Number'!EM11:EV11)</f>
        <v>428</v>
      </c>
      <c r="BH11" s="54">
        <f t="shared" si="42"/>
        <v>0.39777</v>
      </c>
      <c r="BI11" s="54">
        <f t="shared" si="43"/>
        <v>0.002281</v>
      </c>
      <c r="BJ11" s="55" t="str">
        <f t="shared" si="44"/>
        <v>yes</v>
      </c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2.75">
      <c r="A12" s="18" t="s">
        <v>8</v>
      </c>
      <c r="B12" s="24">
        <v>73907</v>
      </c>
      <c r="C12" s="32">
        <f>SUM('All Units in Order by Number'!C12:L12)</f>
        <v>376</v>
      </c>
      <c r="D12" s="41">
        <f t="shared" si="0"/>
        <v>0.005087</v>
      </c>
      <c r="E12" s="41">
        <f t="shared" si="1"/>
        <v>0.001231</v>
      </c>
      <c r="F12" s="36" t="str">
        <f t="shared" si="2"/>
        <v>yes</v>
      </c>
      <c r="G12" s="21">
        <f>SUM('All Units in Order by Number'!M12:V12)</f>
        <v>927</v>
      </c>
      <c r="H12" s="41">
        <f t="shared" si="3"/>
        <v>0.012543</v>
      </c>
      <c r="I12" s="41">
        <f t="shared" si="4"/>
        <v>0.008974</v>
      </c>
      <c r="J12" s="36" t="str">
        <f t="shared" si="5"/>
        <v>yes</v>
      </c>
      <c r="K12" s="7">
        <f>SUM('All Units in Order by Number'!W12:AF12)</f>
        <v>8186</v>
      </c>
      <c r="L12" s="41">
        <f t="shared" si="6"/>
        <v>0.110761</v>
      </c>
      <c r="M12" s="41">
        <f t="shared" si="7"/>
        <v>0.02572</v>
      </c>
      <c r="N12" s="36" t="str">
        <f t="shared" si="8"/>
        <v>yes</v>
      </c>
      <c r="O12" s="7">
        <f>SUM('All Units in Order by Number'!AG12:AP12)</f>
        <v>5167</v>
      </c>
      <c r="P12" s="41">
        <f t="shared" si="9"/>
        <v>0.069912</v>
      </c>
      <c r="Q12" s="41">
        <f t="shared" si="10"/>
        <v>0.012045</v>
      </c>
      <c r="R12" s="36" t="str">
        <f t="shared" si="11"/>
        <v>yes</v>
      </c>
      <c r="S12" s="51">
        <f>SUM('All Units in Order by Number'!AQ12:AZ12)</f>
        <v>0</v>
      </c>
      <c r="T12" s="44">
        <f t="shared" si="12"/>
        <v>0</v>
      </c>
      <c r="U12" s="44">
        <f t="shared" si="13"/>
        <v>0</v>
      </c>
      <c r="V12" s="45" t="str">
        <f t="shared" si="14"/>
        <v>no</v>
      </c>
      <c r="W12" s="7">
        <f>SUM('All Units in Order by Number'!BA12:BJ12)</f>
        <v>12816</v>
      </c>
      <c r="X12" s="41">
        <f t="shared" si="15"/>
        <v>0.173407</v>
      </c>
      <c r="Y12" s="41">
        <f t="shared" si="16"/>
        <v>0.026539</v>
      </c>
      <c r="Z12" s="36" t="str">
        <f t="shared" si="17"/>
        <v>yes</v>
      </c>
      <c r="AA12" s="7">
        <f>SUM('All Units in Order by Number'!BK12:BT12)</f>
        <v>814</v>
      </c>
      <c r="AB12" s="41">
        <f t="shared" si="18"/>
        <v>0.011014</v>
      </c>
      <c r="AC12" s="41">
        <f t="shared" si="19"/>
        <v>0.002296</v>
      </c>
      <c r="AD12" s="36" t="str">
        <f t="shared" si="20"/>
        <v>yes</v>
      </c>
      <c r="AE12" s="7">
        <f>SUM('All Units in Order by Number'!BU12:CD12)</f>
        <v>17317</v>
      </c>
      <c r="AF12" s="41">
        <f t="shared" si="21"/>
        <v>0.234308</v>
      </c>
      <c r="AG12" s="41">
        <f t="shared" si="22"/>
        <v>0.039081</v>
      </c>
      <c r="AH12" s="36" t="str">
        <f t="shared" si="23"/>
        <v>yes</v>
      </c>
      <c r="AI12" s="51">
        <f>SUM('All Units in Order by Number'!CE12:CN12)</f>
        <v>0</v>
      </c>
      <c r="AJ12" s="44">
        <f t="shared" si="24"/>
        <v>0</v>
      </c>
      <c r="AK12" s="44">
        <f t="shared" si="25"/>
        <v>0</v>
      </c>
      <c r="AL12" s="45" t="str">
        <f t="shared" si="26"/>
        <v>no</v>
      </c>
      <c r="AM12" s="7">
        <f>SUM('All Units in Order by Number'!CO12:CX12)</f>
        <v>22319</v>
      </c>
      <c r="AN12" s="41">
        <f t="shared" si="27"/>
        <v>0.301988</v>
      </c>
      <c r="AO12" s="41">
        <f t="shared" si="28"/>
        <v>0.189439</v>
      </c>
      <c r="AP12" s="36" t="str">
        <f t="shared" si="29"/>
        <v>yes</v>
      </c>
      <c r="AQ12" s="7">
        <f>SUM('All Units in Order by Number'!CY12:DH12)</f>
        <v>1962</v>
      </c>
      <c r="AR12" s="41">
        <f t="shared" si="30"/>
        <v>0.026547</v>
      </c>
      <c r="AS12" s="41">
        <f t="shared" si="31"/>
        <v>0.006593</v>
      </c>
      <c r="AT12" s="36" t="str">
        <f t="shared" si="32"/>
        <v>yes</v>
      </c>
      <c r="AU12" s="51">
        <f>SUM('All Units in Order by Number'!DI12:DR12)</f>
        <v>0</v>
      </c>
      <c r="AV12" s="44">
        <f t="shared" si="33"/>
        <v>0</v>
      </c>
      <c r="AW12" s="44">
        <f t="shared" si="34"/>
        <v>0</v>
      </c>
      <c r="AX12" s="45" t="str">
        <f t="shared" si="35"/>
        <v>no</v>
      </c>
      <c r="AY12" s="51">
        <f>SUM('All Units in Order by Number'!DS12:EB12)</f>
        <v>0</v>
      </c>
      <c r="AZ12" s="44">
        <f t="shared" si="36"/>
        <v>0</v>
      </c>
      <c r="BA12" s="44">
        <f t="shared" si="37"/>
        <v>0</v>
      </c>
      <c r="BB12" s="45" t="str">
        <f t="shared" si="38"/>
        <v>no</v>
      </c>
      <c r="BC12" s="7">
        <f>SUM('All Units in Order by Number'!EC12:EL12)</f>
        <v>2866</v>
      </c>
      <c r="BD12" s="41">
        <f t="shared" si="39"/>
        <v>0.038778</v>
      </c>
      <c r="BE12" s="41">
        <f t="shared" si="40"/>
        <v>0.007028</v>
      </c>
      <c r="BF12" s="36" t="str">
        <f t="shared" si="41"/>
        <v>yes</v>
      </c>
      <c r="BG12" s="7">
        <f>SUM('All Units in Order by Number'!EM12:EV12)</f>
        <v>1157</v>
      </c>
      <c r="BH12" s="41">
        <f t="shared" si="42"/>
        <v>0.015655</v>
      </c>
      <c r="BI12" s="41">
        <f t="shared" si="43"/>
        <v>0.006166</v>
      </c>
      <c r="BJ12" s="36" t="str">
        <f t="shared" si="44"/>
        <v>yes</v>
      </c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2.75">
      <c r="A13" s="18" t="s">
        <v>9</v>
      </c>
      <c r="B13" s="24">
        <v>132564</v>
      </c>
      <c r="C13" s="32">
        <f>SUM('All Units in Order by Number'!C13:L13)</f>
        <v>944</v>
      </c>
      <c r="D13" s="41">
        <f t="shared" si="0"/>
        <v>0.007121</v>
      </c>
      <c r="E13" s="41">
        <f t="shared" si="1"/>
        <v>0.003091</v>
      </c>
      <c r="F13" s="36" t="str">
        <f t="shared" si="2"/>
        <v>yes</v>
      </c>
      <c r="G13" s="21">
        <f>SUM('All Units in Order by Number'!M13:V13)</f>
        <v>1250</v>
      </c>
      <c r="H13" s="41">
        <f t="shared" si="3"/>
        <v>0.009429</v>
      </c>
      <c r="I13" s="41">
        <f t="shared" si="4"/>
        <v>0.0121</v>
      </c>
      <c r="J13" s="36" t="str">
        <f t="shared" si="5"/>
        <v>yes</v>
      </c>
      <c r="K13" s="7">
        <f>SUM('All Units in Order by Number'!W13:AF13)</f>
        <v>3256</v>
      </c>
      <c r="L13" s="41">
        <f t="shared" si="6"/>
        <v>0.024562</v>
      </c>
      <c r="M13" s="41">
        <f t="shared" si="7"/>
        <v>0.01023</v>
      </c>
      <c r="N13" s="36" t="str">
        <f t="shared" si="8"/>
        <v>yes</v>
      </c>
      <c r="O13" s="7">
        <f>SUM('All Units in Order by Number'!AG13:AP13)</f>
        <v>8468</v>
      </c>
      <c r="P13" s="41">
        <f t="shared" si="9"/>
        <v>0.063879</v>
      </c>
      <c r="Q13" s="41">
        <f t="shared" si="10"/>
        <v>0.01974</v>
      </c>
      <c r="R13" s="36" t="str">
        <f t="shared" si="11"/>
        <v>yes</v>
      </c>
      <c r="S13" s="7">
        <f>SUM('All Units in Order by Number'!AQ13:AZ13)</f>
        <v>428</v>
      </c>
      <c r="T13" s="41">
        <f t="shared" si="12"/>
        <v>0.003229</v>
      </c>
      <c r="U13" s="41">
        <f t="shared" si="13"/>
        <v>0.001005</v>
      </c>
      <c r="V13" s="36" t="str">
        <f t="shared" si="14"/>
        <v>yes</v>
      </c>
      <c r="W13" s="7">
        <f>SUM('All Units in Order by Number'!BA13:BJ13)</f>
        <v>19692</v>
      </c>
      <c r="X13" s="41">
        <f t="shared" si="15"/>
        <v>0.148547</v>
      </c>
      <c r="Y13" s="41">
        <f t="shared" si="16"/>
        <v>0.040778</v>
      </c>
      <c r="Z13" s="36" t="str">
        <f t="shared" si="17"/>
        <v>yes</v>
      </c>
      <c r="AA13" s="7">
        <f>SUM('All Units in Order by Number'!BK13:BT13)</f>
        <v>4766</v>
      </c>
      <c r="AB13" s="41">
        <f t="shared" si="18"/>
        <v>0.035952</v>
      </c>
      <c r="AC13" s="41">
        <f t="shared" si="19"/>
        <v>0.013441</v>
      </c>
      <c r="AD13" s="36" t="str">
        <f t="shared" si="20"/>
        <v>yes</v>
      </c>
      <c r="AE13" s="7">
        <f>SUM('All Units in Order by Number'!BU13:CD13)</f>
        <v>4614</v>
      </c>
      <c r="AF13" s="41">
        <f t="shared" si="21"/>
        <v>0.034806</v>
      </c>
      <c r="AG13" s="41">
        <f t="shared" si="22"/>
        <v>0.010413</v>
      </c>
      <c r="AH13" s="36" t="str">
        <f t="shared" si="23"/>
        <v>yes</v>
      </c>
      <c r="AI13" s="7">
        <f>SUM('All Units in Order by Number'!CE13:CN13)</f>
        <v>2392</v>
      </c>
      <c r="AJ13" s="41">
        <f t="shared" si="24"/>
        <v>0.018044</v>
      </c>
      <c r="AK13" s="41">
        <f t="shared" si="25"/>
        <v>0.01119</v>
      </c>
      <c r="AL13" s="36" t="str">
        <f t="shared" si="26"/>
        <v>yes</v>
      </c>
      <c r="AM13" s="7">
        <f>SUM('All Units in Order by Number'!CO13:CX13)</f>
        <v>608</v>
      </c>
      <c r="AN13" s="41">
        <f t="shared" si="27"/>
        <v>0.004586</v>
      </c>
      <c r="AO13" s="41">
        <f t="shared" si="28"/>
        <v>0.005161</v>
      </c>
      <c r="AP13" s="36" t="str">
        <f t="shared" si="29"/>
        <v>yes</v>
      </c>
      <c r="AQ13" s="7">
        <f>SUM('All Units in Order by Number'!CY13:DH13)</f>
        <v>73373</v>
      </c>
      <c r="AR13" s="41">
        <f t="shared" si="30"/>
        <v>0.553491</v>
      </c>
      <c r="AS13" s="41">
        <f t="shared" si="31"/>
        <v>0.246573</v>
      </c>
      <c r="AT13" s="36" t="str">
        <f t="shared" si="32"/>
        <v>yes</v>
      </c>
      <c r="AU13" s="7">
        <f>SUM('All Units in Order by Number'!DI13:DR13)</f>
        <v>1305</v>
      </c>
      <c r="AV13" s="41">
        <f t="shared" si="33"/>
        <v>0.009844</v>
      </c>
      <c r="AW13" s="41">
        <f t="shared" si="34"/>
        <v>0.005734</v>
      </c>
      <c r="AX13" s="36" t="str">
        <f t="shared" si="35"/>
        <v>yes</v>
      </c>
      <c r="AY13" s="7">
        <f>SUM('All Units in Order by Number'!DS13:EB13)</f>
        <v>3375</v>
      </c>
      <c r="AZ13" s="41">
        <f t="shared" si="36"/>
        <v>0.025459</v>
      </c>
      <c r="BA13" s="41">
        <f t="shared" si="37"/>
        <v>0.011754</v>
      </c>
      <c r="BB13" s="36" t="str">
        <f t="shared" si="38"/>
        <v>yes</v>
      </c>
      <c r="BC13" s="7">
        <f>SUM('All Units in Order by Number'!EC13:EL13)</f>
        <v>2758</v>
      </c>
      <c r="BD13" s="41">
        <f t="shared" si="39"/>
        <v>0.020805</v>
      </c>
      <c r="BE13" s="41">
        <f t="shared" si="40"/>
        <v>0.006763</v>
      </c>
      <c r="BF13" s="36" t="str">
        <f t="shared" si="41"/>
        <v>yes</v>
      </c>
      <c r="BG13" s="7">
        <f>SUM('All Units in Order by Number'!EM13:EV13)</f>
        <v>4907</v>
      </c>
      <c r="BH13" s="41">
        <f t="shared" si="42"/>
        <v>0.037016</v>
      </c>
      <c r="BI13" s="41">
        <f t="shared" si="43"/>
        <v>0.02615</v>
      </c>
      <c r="BJ13" s="36" t="str">
        <f t="shared" si="44"/>
        <v>yes</v>
      </c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2.75">
      <c r="A14" s="18" t="s">
        <v>10</v>
      </c>
      <c r="B14" s="24">
        <v>63257</v>
      </c>
      <c r="C14" s="32">
        <f>SUM('All Units in Order by Number'!C14:L14)</f>
        <v>6265</v>
      </c>
      <c r="D14" s="41">
        <f t="shared" si="0"/>
        <v>0.09904</v>
      </c>
      <c r="E14" s="41">
        <f t="shared" si="1"/>
        <v>0.020517</v>
      </c>
      <c r="F14" s="36" t="str">
        <f t="shared" si="2"/>
        <v>yes</v>
      </c>
      <c r="G14" s="21">
        <f>SUM('All Units in Order by Number'!M14:V14)</f>
        <v>619</v>
      </c>
      <c r="H14" s="41">
        <f t="shared" si="3"/>
        <v>0.009785</v>
      </c>
      <c r="I14" s="41">
        <f t="shared" si="4"/>
        <v>0.005992</v>
      </c>
      <c r="J14" s="36" t="str">
        <f t="shared" si="5"/>
        <v>yes</v>
      </c>
      <c r="K14" s="7">
        <f>SUM('All Units in Order by Number'!W14:AF14)</f>
        <v>2768</v>
      </c>
      <c r="L14" s="41">
        <f t="shared" si="6"/>
        <v>0.043758</v>
      </c>
      <c r="M14" s="41">
        <f t="shared" si="7"/>
        <v>0.008697</v>
      </c>
      <c r="N14" s="36" t="str">
        <f t="shared" si="8"/>
        <v>yes</v>
      </c>
      <c r="O14" s="7">
        <f>SUM('All Units in Order by Number'!AG14:AP14)</f>
        <v>8227</v>
      </c>
      <c r="P14" s="41">
        <f t="shared" si="9"/>
        <v>0.130057</v>
      </c>
      <c r="Q14" s="41">
        <f t="shared" si="10"/>
        <v>0.019178</v>
      </c>
      <c r="R14" s="36" t="str">
        <f t="shared" si="11"/>
        <v>yes</v>
      </c>
      <c r="S14" s="51">
        <f>SUM('All Units in Order by Number'!AQ14:AZ14)</f>
        <v>0</v>
      </c>
      <c r="T14" s="44">
        <f t="shared" si="12"/>
        <v>0</v>
      </c>
      <c r="U14" s="44">
        <f t="shared" si="13"/>
        <v>0</v>
      </c>
      <c r="V14" s="45" t="str">
        <f t="shared" si="14"/>
        <v>no</v>
      </c>
      <c r="W14" s="7">
        <f>SUM('All Units in Order by Number'!BA14:BJ14)</f>
        <v>8329</v>
      </c>
      <c r="X14" s="41">
        <f t="shared" si="15"/>
        <v>0.131669</v>
      </c>
      <c r="Y14" s="41">
        <f t="shared" si="16"/>
        <v>0.017248</v>
      </c>
      <c r="Z14" s="36" t="str">
        <f t="shared" si="17"/>
        <v>yes</v>
      </c>
      <c r="AA14" s="7">
        <f>SUM('All Units in Order by Number'!BK14:BT14)</f>
        <v>949</v>
      </c>
      <c r="AB14" s="41">
        <f t="shared" si="18"/>
        <v>0.015002</v>
      </c>
      <c r="AC14" s="41">
        <f t="shared" si="19"/>
        <v>0.002676</v>
      </c>
      <c r="AD14" s="36" t="str">
        <f t="shared" si="20"/>
        <v>yes</v>
      </c>
      <c r="AE14" s="7">
        <f>SUM('All Units in Order by Number'!BU14:CD14)</f>
        <v>6162</v>
      </c>
      <c r="AF14" s="41">
        <f t="shared" si="21"/>
        <v>0.097412</v>
      </c>
      <c r="AG14" s="41">
        <f t="shared" si="22"/>
        <v>0.013906</v>
      </c>
      <c r="AH14" s="36" t="str">
        <f t="shared" si="23"/>
        <v>yes</v>
      </c>
      <c r="AI14" s="51">
        <f>SUM('All Units in Order by Number'!CE14:CN14)</f>
        <v>0</v>
      </c>
      <c r="AJ14" s="44">
        <f t="shared" si="24"/>
        <v>0</v>
      </c>
      <c r="AK14" s="44">
        <f t="shared" si="25"/>
        <v>0</v>
      </c>
      <c r="AL14" s="45" t="str">
        <f t="shared" si="26"/>
        <v>no</v>
      </c>
      <c r="AM14" s="51">
        <f>SUM('All Units in Order by Number'!CO14:CX14)</f>
        <v>0</v>
      </c>
      <c r="AN14" s="44">
        <f t="shared" si="27"/>
        <v>0</v>
      </c>
      <c r="AO14" s="44">
        <f t="shared" si="28"/>
        <v>0</v>
      </c>
      <c r="AP14" s="45" t="str">
        <f t="shared" si="29"/>
        <v>no</v>
      </c>
      <c r="AQ14" s="7">
        <f>SUM('All Units in Order by Number'!CY14:DH14)</f>
        <v>1672</v>
      </c>
      <c r="AR14" s="41">
        <f t="shared" si="30"/>
        <v>0.026432</v>
      </c>
      <c r="AS14" s="41">
        <f t="shared" si="31"/>
        <v>0.005619</v>
      </c>
      <c r="AT14" s="36" t="str">
        <f t="shared" si="32"/>
        <v>yes</v>
      </c>
      <c r="AU14" s="7">
        <f>SUM('All Units in Order by Number'!DI14:DR14)</f>
        <v>1554</v>
      </c>
      <c r="AV14" s="41">
        <f t="shared" si="33"/>
        <v>0.024566</v>
      </c>
      <c r="AW14" s="41">
        <f t="shared" si="34"/>
        <v>0.006828</v>
      </c>
      <c r="AX14" s="36" t="str">
        <f t="shared" si="35"/>
        <v>yes</v>
      </c>
      <c r="AY14" s="7">
        <f>SUM('All Units in Order by Number'!DS14:EB14)</f>
        <v>5193</v>
      </c>
      <c r="AZ14" s="41">
        <f t="shared" si="36"/>
        <v>0.082094</v>
      </c>
      <c r="BA14" s="41">
        <f t="shared" si="37"/>
        <v>0.018086</v>
      </c>
      <c r="BB14" s="36" t="str">
        <f t="shared" si="38"/>
        <v>yes</v>
      </c>
      <c r="BC14" s="7">
        <f>SUM('All Units in Order by Number'!EC14:EL14)</f>
        <v>16619</v>
      </c>
      <c r="BD14" s="41">
        <f t="shared" si="39"/>
        <v>0.262722</v>
      </c>
      <c r="BE14" s="41">
        <f t="shared" si="40"/>
        <v>0.040753</v>
      </c>
      <c r="BF14" s="36" t="str">
        <f t="shared" si="41"/>
        <v>yes</v>
      </c>
      <c r="BG14" s="7">
        <f>SUM('All Units in Order by Number'!EM14:EV14)</f>
        <v>4900</v>
      </c>
      <c r="BH14" s="41">
        <f t="shared" si="42"/>
        <v>0.077462</v>
      </c>
      <c r="BI14" s="41">
        <f t="shared" si="43"/>
        <v>0.026113</v>
      </c>
      <c r="BJ14" s="36" t="str">
        <f t="shared" si="44"/>
        <v>yes</v>
      </c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2.75">
      <c r="A15" s="18" t="s">
        <v>11</v>
      </c>
      <c r="B15" s="24">
        <v>32870</v>
      </c>
      <c r="C15" s="32">
        <f>SUM('All Units in Order by Number'!C15:L15)</f>
        <v>275</v>
      </c>
      <c r="D15" s="41">
        <f t="shared" si="0"/>
        <v>0.008366</v>
      </c>
      <c r="E15" s="41">
        <f t="shared" si="1"/>
        <v>0.000901</v>
      </c>
      <c r="F15" s="36" t="str">
        <f t="shared" si="2"/>
        <v>yes</v>
      </c>
      <c r="G15" s="21">
        <f>SUM('All Units in Order by Number'!M15:V15)</f>
        <v>549</v>
      </c>
      <c r="H15" s="41">
        <f t="shared" si="3"/>
        <v>0.016702</v>
      </c>
      <c r="I15" s="41">
        <f t="shared" si="4"/>
        <v>0.005314</v>
      </c>
      <c r="J15" s="36" t="str">
        <f t="shared" si="5"/>
        <v>yes</v>
      </c>
      <c r="K15" s="7">
        <f>SUM('All Units in Order by Number'!W15:AF15)</f>
        <v>550</v>
      </c>
      <c r="L15" s="41">
        <f t="shared" si="6"/>
        <v>0.016733</v>
      </c>
      <c r="M15" s="41">
        <f t="shared" si="7"/>
        <v>0.001728</v>
      </c>
      <c r="N15" s="36" t="str">
        <f t="shared" si="8"/>
        <v>yes</v>
      </c>
      <c r="O15" s="7">
        <f>SUM('All Units in Order by Number'!AG15:AP15)</f>
        <v>3850</v>
      </c>
      <c r="P15" s="41">
        <f t="shared" si="9"/>
        <v>0.117128</v>
      </c>
      <c r="Q15" s="41">
        <f t="shared" si="10"/>
        <v>0.008975</v>
      </c>
      <c r="R15" s="36" t="str">
        <f t="shared" si="11"/>
        <v>yes</v>
      </c>
      <c r="S15" s="7">
        <f>SUM('All Units in Order by Number'!AQ15:AZ15)</f>
        <v>270</v>
      </c>
      <c r="T15" s="41">
        <f t="shared" si="12"/>
        <v>0.008214</v>
      </c>
      <c r="U15" s="41">
        <f t="shared" si="13"/>
        <v>0.000634</v>
      </c>
      <c r="V15" s="36" t="str">
        <f t="shared" si="14"/>
        <v>yes</v>
      </c>
      <c r="W15" s="7">
        <f>SUM('All Units in Order by Number'!BA15:BJ15)</f>
        <v>16028</v>
      </c>
      <c r="X15" s="41">
        <f t="shared" si="15"/>
        <v>0.487618</v>
      </c>
      <c r="Y15" s="41">
        <f t="shared" si="16"/>
        <v>0.03319</v>
      </c>
      <c r="Z15" s="36" t="str">
        <f t="shared" si="17"/>
        <v>yes</v>
      </c>
      <c r="AA15" s="51">
        <f>SUM('All Units in Order by Number'!BK15:BT15)</f>
        <v>0</v>
      </c>
      <c r="AB15" s="44">
        <f t="shared" si="18"/>
        <v>0</v>
      </c>
      <c r="AC15" s="44">
        <f t="shared" si="19"/>
        <v>0</v>
      </c>
      <c r="AD15" s="45" t="str">
        <f t="shared" si="20"/>
        <v>no</v>
      </c>
      <c r="AE15" s="7">
        <f>SUM('All Units in Order by Number'!BU15:CD15)</f>
        <v>1381</v>
      </c>
      <c r="AF15" s="41">
        <f t="shared" si="21"/>
        <v>0.042014</v>
      </c>
      <c r="AG15" s="41">
        <f t="shared" si="22"/>
        <v>0.003117</v>
      </c>
      <c r="AH15" s="36" t="str">
        <f t="shared" si="23"/>
        <v>yes</v>
      </c>
      <c r="AI15" s="51">
        <f>SUM('All Units in Order by Number'!CE15:CN15)</f>
        <v>0</v>
      </c>
      <c r="AJ15" s="44">
        <f t="shared" si="24"/>
        <v>0</v>
      </c>
      <c r="AK15" s="44">
        <f t="shared" si="25"/>
        <v>0</v>
      </c>
      <c r="AL15" s="45" t="str">
        <f t="shared" si="26"/>
        <v>no</v>
      </c>
      <c r="AM15" s="51">
        <f>SUM('All Units in Order by Number'!CO15:CX15)</f>
        <v>0</v>
      </c>
      <c r="AN15" s="44">
        <f t="shared" si="27"/>
        <v>0</v>
      </c>
      <c r="AO15" s="44">
        <f t="shared" si="28"/>
        <v>0</v>
      </c>
      <c r="AP15" s="45" t="str">
        <f t="shared" si="29"/>
        <v>no</v>
      </c>
      <c r="AQ15" s="7">
        <f>SUM('All Units in Order by Number'!CY15:DH15)</f>
        <v>462</v>
      </c>
      <c r="AR15" s="41">
        <f t="shared" si="30"/>
        <v>0.014055</v>
      </c>
      <c r="AS15" s="41">
        <f t="shared" si="31"/>
        <v>0.001553</v>
      </c>
      <c r="AT15" s="36" t="str">
        <f t="shared" si="32"/>
        <v>yes</v>
      </c>
      <c r="AU15" s="51">
        <f>SUM('All Units in Order by Number'!DI15:DR15)</f>
        <v>0</v>
      </c>
      <c r="AV15" s="44">
        <f t="shared" si="33"/>
        <v>0</v>
      </c>
      <c r="AW15" s="44">
        <f t="shared" si="34"/>
        <v>0</v>
      </c>
      <c r="AX15" s="45" t="str">
        <f t="shared" si="35"/>
        <v>no</v>
      </c>
      <c r="AY15" s="7">
        <f>SUM('All Units in Order by Number'!DS15:EB15)</f>
        <v>5357</v>
      </c>
      <c r="AZ15" s="41">
        <f t="shared" si="36"/>
        <v>0.162975</v>
      </c>
      <c r="BA15" s="41">
        <f t="shared" si="37"/>
        <v>0.018657</v>
      </c>
      <c r="BB15" s="36" t="str">
        <f t="shared" si="38"/>
        <v>yes</v>
      </c>
      <c r="BC15" s="7">
        <f>SUM('All Units in Order by Number'!EC15:EL15)</f>
        <v>492</v>
      </c>
      <c r="BD15" s="41">
        <f t="shared" si="39"/>
        <v>0.014968</v>
      </c>
      <c r="BE15" s="41">
        <f t="shared" si="40"/>
        <v>0.001206</v>
      </c>
      <c r="BF15" s="36" t="str">
        <f t="shared" si="41"/>
        <v>yes</v>
      </c>
      <c r="BG15" s="7">
        <f>SUM('All Units in Order by Number'!EM15:EV15)</f>
        <v>3656</v>
      </c>
      <c r="BH15" s="41">
        <f t="shared" si="42"/>
        <v>0.111226</v>
      </c>
      <c r="BI15" s="41">
        <f t="shared" si="43"/>
        <v>0.019483</v>
      </c>
      <c r="BJ15" s="36" t="str">
        <f t="shared" si="44"/>
        <v>yes</v>
      </c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2.75">
      <c r="A16" s="18" t="s">
        <v>12</v>
      </c>
      <c r="B16" s="24">
        <v>286279</v>
      </c>
      <c r="C16" s="32">
        <f>SUM('All Units in Order by Number'!C16:L16)</f>
        <v>4950</v>
      </c>
      <c r="D16" s="41">
        <f t="shared" si="0"/>
        <v>0.017291</v>
      </c>
      <c r="E16" s="41">
        <f t="shared" si="1"/>
        <v>0.01621</v>
      </c>
      <c r="F16" s="36" t="str">
        <f t="shared" si="2"/>
        <v>yes</v>
      </c>
      <c r="G16" s="21">
        <f>SUM('All Units in Order by Number'!M16:V16)</f>
        <v>3892</v>
      </c>
      <c r="H16" s="41">
        <f t="shared" si="3"/>
        <v>0.013595</v>
      </c>
      <c r="I16" s="41">
        <f t="shared" si="4"/>
        <v>0.037676</v>
      </c>
      <c r="J16" s="36" t="str">
        <f t="shared" si="5"/>
        <v>yes</v>
      </c>
      <c r="K16" s="7">
        <f>SUM('All Units in Order by Number'!W16:AF16)</f>
        <v>51948</v>
      </c>
      <c r="L16" s="41">
        <f t="shared" si="6"/>
        <v>0.181459</v>
      </c>
      <c r="M16" s="41">
        <f t="shared" si="7"/>
        <v>0.16322</v>
      </c>
      <c r="N16" s="36" t="str">
        <f t="shared" si="8"/>
        <v>yes</v>
      </c>
      <c r="O16" s="7">
        <f>SUM('All Units in Order by Number'!AG16:AP16)</f>
        <v>25013</v>
      </c>
      <c r="P16" s="41">
        <f t="shared" si="9"/>
        <v>0.087373</v>
      </c>
      <c r="Q16" s="41">
        <f t="shared" si="10"/>
        <v>0.058309</v>
      </c>
      <c r="R16" s="36" t="str">
        <f t="shared" si="11"/>
        <v>yes</v>
      </c>
      <c r="S16" s="7">
        <f>SUM('All Units in Order by Number'!AQ16:AZ16)</f>
        <v>499</v>
      </c>
      <c r="T16" s="41">
        <f t="shared" si="12"/>
        <v>0.001743</v>
      </c>
      <c r="U16" s="41">
        <f t="shared" si="13"/>
        <v>0.001172</v>
      </c>
      <c r="V16" s="36" t="str">
        <f t="shared" si="14"/>
        <v>yes</v>
      </c>
      <c r="W16" s="7">
        <f>SUM('All Units in Order by Number'!BA16:BJ16)</f>
        <v>24839</v>
      </c>
      <c r="X16" s="41">
        <f t="shared" si="15"/>
        <v>0.086765</v>
      </c>
      <c r="Y16" s="41">
        <f t="shared" si="16"/>
        <v>0.051436</v>
      </c>
      <c r="Z16" s="36" t="str">
        <f t="shared" si="17"/>
        <v>yes</v>
      </c>
      <c r="AA16" s="7">
        <f>SUM('All Units in Order by Number'!BK16:BT16)</f>
        <v>29933</v>
      </c>
      <c r="AB16" s="41">
        <f t="shared" si="18"/>
        <v>0.104559</v>
      </c>
      <c r="AC16" s="41">
        <f t="shared" si="19"/>
        <v>0.084419</v>
      </c>
      <c r="AD16" s="36" t="str">
        <f t="shared" si="20"/>
        <v>yes</v>
      </c>
      <c r="AE16" s="7">
        <f>SUM('All Units in Order by Number'!BU16:CD16)</f>
        <v>18051</v>
      </c>
      <c r="AF16" s="41">
        <f t="shared" si="21"/>
        <v>0.063054</v>
      </c>
      <c r="AG16" s="41">
        <f t="shared" si="22"/>
        <v>0.040737</v>
      </c>
      <c r="AH16" s="36" t="str">
        <f t="shared" si="23"/>
        <v>yes</v>
      </c>
      <c r="AI16" s="51">
        <f>SUM('All Units in Order by Number'!CE16:CN16)</f>
        <v>0</v>
      </c>
      <c r="AJ16" s="44">
        <f t="shared" si="24"/>
        <v>0</v>
      </c>
      <c r="AK16" s="44">
        <f t="shared" si="25"/>
        <v>0</v>
      </c>
      <c r="AL16" s="45" t="str">
        <f t="shared" si="26"/>
        <v>no</v>
      </c>
      <c r="AM16" s="7">
        <f>SUM('All Units in Order by Number'!CO16:CX16)</f>
        <v>1987</v>
      </c>
      <c r="AN16" s="41">
        <f t="shared" si="27"/>
        <v>0.006941</v>
      </c>
      <c r="AO16" s="41">
        <f t="shared" si="28"/>
        <v>0.016865</v>
      </c>
      <c r="AP16" s="36" t="str">
        <f t="shared" si="29"/>
        <v>yes</v>
      </c>
      <c r="AQ16" s="7">
        <f>SUM('All Units in Order by Number'!CY16:DH16)</f>
        <v>6900</v>
      </c>
      <c r="AR16" s="41">
        <f t="shared" si="30"/>
        <v>0.024102</v>
      </c>
      <c r="AS16" s="41">
        <f t="shared" si="31"/>
        <v>0.023188</v>
      </c>
      <c r="AT16" s="36" t="str">
        <f t="shared" si="32"/>
        <v>yes</v>
      </c>
      <c r="AU16" s="7">
        <f>SUM('All Units in Order by Number'!DI16:DR16)</f>
        <v>30799</v>
      </c>
      <c r="AV16" s="41">
        <f t="shared" si="33"/>
        <v>0.107584</v>
      </c>
      <c r="AW16" s="41">
        <f t="shared" si="34"/>
        <v>0.135322</v>
      </c>
      <c r="AX16" s="36" t="str">
        <f t="shared" si="35"/>
        <v>yes</v>
      </c>
      <c r="AY16" s="7">
        <f>SUM('All Units in Order by Number'!DS16:EB16)</f>
        <v>44981</v>
      </c>
      <c r="AZ16" s="41">
        <f t="shared" si="36"/>
        <v>0.157123</v>
      </c>
      <c r="BA16" s="41">
        <f t="shared" si="37"/>
        <v>0.156657</v>
      </c>
      <c r="BB16" s="36" t="str">
        <f t="shared" si="38"/>
        <v>yes</v>
      </c>
      <c r="BC16" s="7">
        <f>SUM('All Units in Order by Number'!EC16:EL16)</f>
        <v>28527</v>
      </c>
      <c r="BD16" s="41">
        <f t="shared" si="39"/>
        <v>0.099648</v>
      </c>
      <c r="BE16" s="41">
        <f t="shared" si="40"/>
        <v>0.069954</v>
      </c>
      <c r="BF16" s="36" t="str">
        <f t="shared" si="41"/>
        <v>yes</v>
      </c>
      <c r="BG16" s="7">
        <f>SUM('All Units in Order by Number'!EM16:EV16)</f>
        <v>13960</v>
      </c>
      <c r="BH16" s="41">
        <f t="shared" si="42"/>
        <v>0.048764</v>
      </c>
      <c r="BI16" s="41">
        <f t="shared" si="43"/>
        <v>0.074395</v>
      </c>
      <c r="BJ16" s="36" t="str">
        <f t="shared" si="44"/>
        <v>yes</v>
      </c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2.75">
      <c r="A17" s="18" t="s">
        <v>13</v>
      </c>
      <c r="B17" s="24">
        <v>192626</v>
      </c>
      <c r="C17" s="32">
        <f>SUM('All Units in Order by Number'!C17:L17)</f>
        <v>7753</v>
      </c>
      <c r="D17" s="41">
        <f t="shared" si="0"/>
        <v>0.040249</v>
      </c>
      <c r="E17" s="41">
        <f t="shared" si="1"/>
        <v>0.02539</v>
      </c>
      <c r="F17" s="36" t="str">
        <f t="shared" si="2"/>
        <v>yes</v>
      </c>
      <c r="G17" s="21">
        <f>SUM('All Units in Order by Number'!M17:V17)</f>
        <v>4883</v>
      </c>
      <c r="H17" s="41">
        <f t="shared" si="3"/>
        <v>0.02535</v>
      </c>
      <c r="I17" s="41">
        <f t="shared" si="4"/>
        <v>0.047269</v>
      </c>
      <c r="J17" s="36" t="str">
        <f t="shared" si="5"/>
        <v>yes</v>
      </c>
      <c r="K17" s="7">
        <f>SUM('All Units in Order by Number'!W17:AF17)</f>
        <v>7097</v>
      </c>
      <c r="L17" s="41">
        <f t="shared" si="6"/>
        <v>0.036843</v>
      </c>
      <c r="M17" s="41">
        <f t="shared" si="7"/>
        <v>0.022299</v>
      </c>
      <c r="N17" s="36" t="str">
        <f t="shared" si="8"/>
        <v>yes</v>
      </c>
      <c r="O17" s="7">
        <f>SUM('All Units in Order by Number'!AG17:AP17)</f>
        <v>23411</v>
      </c>
      <c r="P17" s="41">
        <f t="shared" si="9"/>
        <v>0.121536</v>
      </c>
      <c r="Q17" s="41">
        <f t="shared" si="10"/>
        <v>0.054575</v>
      </c>
      <c r="R17" s="36" t="str">
        <f t="shared" si="11"/>
        <v>yes</v>
      </c>
      <c r="S17" s="7">
        <f>SUM('All Units in Order by Number'!AQ17:AZ17)</f>
        <v>31080</v>
      </c>
      <c r="T17" s="41">
        <f t="shared" si="12"/>
        <v>0.161349</v>
      </c>
      <c r="U17" s="41">
        <f t="shared" si="13"/>
        <v>0.073009</v>
      </c>
      <c r="V17" s="36" t="str">
        <f t="shared" si="14"/>
        <v>yes</v>
      </c>
      <c r="W17" s="7">
        <f>SUM('All Units in Order by Number'!BA17:BJ17)</f>
        <v>11158</v>
      </c>
      <c r="X17" s="41">
        <f t="shared" si="15"/>
        <v>0.057926</v>
      </c>
      <c r="Y17" s="41">
        <f t="shared" si="16"/>
        <v>0.023106</v>
      </c>
      <c r="Z17" s="36" t="str">
        <f t="shared" si="17"/>
        <v>yes</v>
      </c>
      <c r="AA17" s="7">
        <f>SUM('All Units in Order by Number'!BK17:BT17)</f>
        <v>49138</v>
      </c>
      <c r="AB17" s="41">
        <f t="shared" si="18"/>
        <v>0.255095</v>
      </c>
      <c r="AC17" s="41">
        <f t="shared" si="19"/>
        <v>0.138582</v>
      </c>
      <c r="AD17" s="36" t="str">
        <f t="shared" si="20"/>
        <v>yes</v>
      </c>
      <c r="AE17" s="7">
        <f>SUM('All Units in Order by Number'!BU17:CD17)</f>
        <v>12430</v>
      </c>
      <c r="AF17" s="41">
        <f t="shared" si="21"/>
        <v>0.064529</v>
      </c>
      <c r="AG17" s="41">
        <f t="shared" si="22"/>
        <v>0.028052</v>
      </c>
      <c r="AH17" s="36" t="str">
        <f t="shared" si="23"/>
        <v>yes</v>
      </c>
      <c r="AI17" s="51">
        <f>SUM('All Units in Order by Number'!CE17:CN17)</f>
        <v>0</v>
      </c>
      <c r="AJ17" s="44">
        <f t="shared" si="24"/>
        <v>0</v>
      </c>
      <c r="AK17" s="44">
        <f t="shared" si="25"/>
        <v>0</v>
      </c>
      <c r="AL17" s="45" t="str">
        <f t="shared" si="26"/>
        <v>no</v>
      </c>
      <c r="AM17" s="7">
        <f>SUM('All Units in Order by Number'!CO17:CX17)</f>
        <v>7355</v>
      </c>
      <c r="AN17" s="41">
        <f t="shared" si="27"/>
        <v>0.038183</v>
      </c>
      <c r="AO17" s="41">
        <f t="shared" si="28"/>
        <v>0.062428</v>
      </c>
      <c r="AP17" s="36" t="str">
        <f t="shared" si="29"/>
        <v>yes</v>
      </c>
      <c r="AQ17" s="7">
        <f>SUM('All Units in Order by Number'!CY17:DH17)</f>
        <v>1042</v>
      </c>
      <c r="AR17" s="41">
        <f t="shared" si="30"/>
        <v>0.005409</v>
      </c>
      <c r="AS17" s="41">
        <f t="shared" si="31"/>
        <v>0.003502</v>
      </c>
      <c r="AT17" s="36" t="str">
        <f t="shared" si="32"/>
        <v>yes</v>
      </c>
      <c r="AU17" s="7">
        <f>SUM('All Units in Order by Number'!DI17:DR17)</f>
        <v>3006</v>
      </c>
      <c r="AV17" s="41">
        <f t="shared" si="33"/>
        <v>0.015605</v>
      </c>
      <c r="AW17" s="41">
        <f t="shared" si="34"/>
        <v>0.013207</v>
      </c>
      <c r="AX17" s="36" t="str">
        <f t="shared" si="35"/>
        <v>yes</v>
      </c>
      <c r="AY17" s="7">
        <f>SUM('All Units in Order by Number'!DS17:EB17)</f>
        <v>16075</v>
      </c>
      <c r="AZ17" s="41">
        <f t="shared" si="36"/>
        <v>0.083452</v>
      </c>
      <c r="BA17" s="41">
        <f t="shared" si="37"/>
        <v>0.055985</v>
      </c>
      <c r="BB17" s="36" t="str">
        <f t="shared" si="38"/>
        <v>yes</v>
      </c>
      <c r="BC17" s="7">
        <f>SUM('All Units in Order by Number'!EC17:EL17)</f>
        <v>11582</v>
      </c>
      <c r="BD17" s="41">
        <f t="shared" si="39"/>
        <v>0.060127</v>
      </c>
      <c r="BE17" s="41">
        <f t="shared" si="40"/>
        <v>0.028401</v>
      </c>
      <c r="BF17" s="36" t="str">
        <f t="shared" si="41"/>
        <v>yes</v>
      </c>
      <c r="BG17" s="7">
        <f>SUM('All Units in Order by Number'!EM17:EV17)</f>
        <v>6616</v>
      </c>
      <c r="BH17" s="41">
        <f t="shared" si="42"/>
        <v>0.034346</v>
      </c>
      <c r="BI17" s="41">
        <f t="shared" si="43"/>
        <v>0.035258</v>
      </c>
      <c r="BJ17" s="36" t="str">
        <f t="shared" si="44"/>
        <v>yes</v>
      </c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2.75">
      <c r="A18" s="18" t="s">
        <v>14</v>
      </c>
      <c r="B18" s="24">
        <v>52864</v>
      </c>
      <c r="C18" s="32">
        <f>SUM('All Units in Order by Number'!C18:L18)</f>
        <v>1306</v>
      </c>
      <c r="D18" s="41">
        <f t="shared" si="0"/>
        <v>0.024705</v>
      </c>
      <c r="E18" s="41">
        <f t="shared" si="1"/>
        <v>0.004277</v>
      </c>
      <c r="F18" s="36" t="str">
        <f t="shared" si="2"/>
        <v>yes</v>
      </c>
      <c r="G18" s="21">
        <f>SUM('All Units in Order by Number'!M18:V18)</f>
        <v>3418</v>
      </c>
      <c r="H18" s="41">
        <f t="shared" si="3"/>
        <v>0.064656</v>
      </c>
      <c r="I18" s="41">
        <f t="shared" si="4"/>
        <v>0.033087</v>
      </c>
      <c r="J18" s="36" t="str">
        <f t="shared" si="5"/>
        <v>yes</v>
      </c>
      <c r="K18" s="7">
        <f>SUM('All Units in Order by Number'!W18:AF18)</f>
        <v>1690</v>
      </c>
      <c r="L18" s="41">
        <f t="shared" si="6"/>
        <v>0.031969</v>
      </c>
      <c r="M18" s="41">
        <f t="shared" si="7"/>
        <v>0.00531</v>
      </c>
      <c r="N18" s="36" t="str">
        <f t="shared" si="8"/>
        <v>yes</v>
      </c>
      <c r="O18" s="7">
        <f>SUM('All Units in Order by Number'!AG18:AP18)</f>
        <v>26862</v>
      </c>
      <c r="P18" s="41">
        <f t="shared" si="9"/>
        <v>0.508134</v>
      </c>
      <c r="Q18" s="41">
        <f t="shared" si="10"/>
        <v>0.062619</v>
      </c>
      <c r="R18" s="36" t="str">
        <f t="shared" si="11"/>
        <v>yes</v>
      </c>
      <c r="S18" s="7">
        <f>SUM('All Units in Order by Number'!AQ18:AZ18)</f>
        <v>414</v>
      </c>
      <c r="T18" s="41">
        <f t="shared" si="12"/>
        <v>0.007831</v>
      </c>
      <c r="U18" s="41">
        <f t="shared" si="13"/>
        <v>0.000973</v>
      </c>
      <c r="V18" s="36" t="str">
        <f t="shared" si="14"/>
        <v>yes</v>
      </c>
      <c r="W18" s="7">
        <f>SUM('All Units in Order by Number'!BA18:BJ18)</f>
        <v>4216</v>
      </c>
      <c r="X18" s="41">
        <f t="shared" si="15"/>
        <v>0.079752</v>
      </c>
      <c r="Y18" s="41">
        <f t="shared" si="16"/>
        <v>0.00873</v>
      </c>
      <c r="Z18" s="36" t="str">
        <f t="shared" si="17"/>
        <v>yes</v>
      </c>
      <c r="AA18" s="7">
        <f>SUM('All Units in Order by Number'!BK18:BT18)</f>
        <v>2399</v>
      </c>
      <c r="AB18" s="41">
        <f t="shared" si="18"/>
        <v>0.045381</v>
      </c>
      <c r="AC18" s="41">
        <f t="shared" si="19"/>
        <v>0.006766</v>
      </c>
      <c r="AD18" s="36" t="str">
        <f t="shared" si="20"/>
        <v>yes</v>
      </c>
      <c r="AE18" s="7">
        <f>SUM('All Units in Order by Number'!BU18:CD18)</f>
        <v>5449</v>
      </c>
      <c r="AF18" s="41">
        <f t="shared" si="21"/>
        <v>0.103076</v>
      </c>
      <c r="AG18" s="41">
        <f t="shared" si="22"/>
        <v>0.012297</v>
      </c>
      <c r="AH18" s="36" t="str">
        <f t="shared" si="23"/>
        <v>yes</v>
      </c>
      <c r="AI18" s="51">
        <f>SUM('All Units in Order by Number'!CE18:CN18)</f>
        <v>0</v>
      </c>
      <c r="AJ18" s="44">
        <f t="shared" si="24"/>
        <v>0</v>
      </c>
      <c r="AK18" s="44">
        <f t="shared" si="25"/>
        <v>0</v>
      </c>
      <c r="AL18" s="45" t="str">
        <f t="shared" si="26"/>
        <v>no</v>
      </c>
      <c r="AM18" s="51">
        <f>SUM('All Units in Order by Number'!CO18:CX18)</f>
        <v>0</v>
      </c>
      <c r="AN18" s="44">
        <f t="shared" si="27"/>
        <v>0</v>
      </c>
      <c r="AO18" s="44">
        <f t="shared" si="28"/>
        <v>0</v>
      </c>
      <c r="AP18" s="45" t="str">
        <f t="shared" si="29"/>
        <v>no</v>
      </c>
      <c r="AQ18" s="7">
        <f>SUM('All Units in Order by Number'!CY18:DH18)</f>
        <v>34</v>
      </c>
      <c r="AR18" s="41">
        <f t="shared" si="30"/>
        <v>0.000643</v>
      </c>
      <c r="AS18" s="41">
        <f t="shared" si="31"/>
        <v>0.000114</v>
      </c>
      <c r="AT18" s="36" t="str">
        <f t="shared" si="32"/>
        <v>yes</v>
      </c>
      <c r="AU18" s="51">
        <f>SUM('All Units in Order by Number'!DI18:DR18)</f>
        <v>0</v>
      </c>
      <c r="AV18" s="44">
        <f t="shared" si="33"/>
        <v>0</v>
      </c>
      <c r="AW18" s="44">
        <f t="shared" si="34"/>
        <v>0</v>
      </c>
      <c r="AX18" s="45" t="str">
        <f t="shared" si="35"/>
        <v>no</v>
      </c>
      <c r="AY18" s="7">
        <f>SUM('All Units in Order by Number'!DS18:EB18)</f>
        <v>12</v>
      </c>
      <c r="AZ18" s="41">
        <f t="shared" si="36"/>
        <v>0.000227</v>
      </c>
      <c r="BA18" s="41">
        <f t="shared" si="37"/>
        <v>4.2E-05</v>
      </c>
      <c r="BB18" s="36" t="str">
        <f t="shared" si="38"/>
        <v>yes</v>
      </c>
      <c r="BC18" s="7">
        <f>SUM('All Units in Order by Number'!EC18:EL18)</f>
        <v>7064</v>
      </c>
      <c r="BD18" s="41">
        <f t="shared" si="39"/>
        <v>0.133626</v>
      </c>
      <c r="BE18" s="41">
        <f t="shared" si="40"/>
        <v>0.017322</v>
      </c>
      <c r="BF18" s="36" t="str">
        <f t="shared" si="41"/>
        <v>yes</v>
      </c>
      <c r="BG18" s="51">
        <f>SUM('All Units in Order by Number'!EM18:EV18)</f>
        <v>0</v>
      </c>
      <c r="BH18" s="44">
        <f t="shared" si="42"/>
        <v>0</v>
      </c>
      <c r="BI18" s="44">
        <f t="shared" si="43"/>
        <v>0</v>
      </c>
      <c r="BJ18" s="45" t="str">
        <f t="shared" si="44"/>
        <v>no</v>
      </c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2.75">
      <c r="A19" s="18" t="s">
        <v>15</v>
      </c>
      <c r="B19" s="24">
        <v>59828</v>
      </c>
      <c r="C19" s="32">
        <f>SUM('All Units in Order by Number'!C19:L19)</f>
        <v>3278</v>
      </c>
      <c r="D19" s="41">
        <f t="shared" si="0"/>
        <v>0.05479</v>
      </c>
      <c r="E19" s="41">
        <f t="shared" si="1"/>
        <v>0.010735</v>
      </c>
      <c r="F19" s="36" t="str">
        <f t="shared" si="2"/>
        <v>yes</v>
      </c>
      <c r="G19" s="21">
        <f>SUM('All Units in Order by Number'!M19:V19)</f>
        <v>716</v>
      </c>
      <c r="H19" s="41">
        <f t="shared" si="3"/>
        <v>0.011968</v>
      </c>
      <c r="I19" s="41">
        <f t="shared" si="4"/>
        <v>0.006931</v>
      </c>
      <c r="J19" s="36" t="str">
        <f t="shared" si="5"/>
        <v>yes</v>
      </c>
      <c r="K19" s="7">
        <f>SUM('All Units in Order by Number'!W19:AF19)</f>
        <v>1376</v>
      </c>
      <c r="L19" s="41">
        <f t="shared" si="6"/>
        <v>0.022999</v>
      </c>
      <c r="M19" s="41">
        <f t="shared" si="7"/>
        <v>0.004323</v>
      </c>
      <c r="N19" s="36" t="str">
        <f t="shared" si="8"/>
        <v>yes</v>
      </c>
      <c r="O19" s="7">
        <f>SUM('All Units in Order by Number'!AG19:AP19)</f>
        <v>2512</v>
      </c>
      <c r="P19" s="41">
        <f t="shared" si="9"/>
        <v>0.041987</v>
      </c>
      <c r="Q19" s="41">
        <f t="shared" si="10"/>
        <v>0.005856</v>
      </c>
      <c r="R19" s="36" t="str">
        <f t="shared" si="11"/>
        <v>yes</v>
      </c>
      <c r="S19" s="7">
        <f>SUM('All Units in Order by Number'!AQ19:AZ19)</f>
        <v>240</v>
      </c>
      <c r="T19" s="41">
        <f t="shared" si="12"/>
        <v>0.004011</v>
      </c>
      <c r="U19" s="41">
        <f t="shared" si="13"/>
        <v>0.000564</v>
      </c>
      <c r="V19" s="36" t="str">
        <f t="shared" si="14"/>
        <v>yes</v>
      </c>
      <c r="W19" s="7">
        <f>SUM('All Units in Order by Number'!BA19:BJ19)</f>
        <v>6347</v>
      </c>
      <c r="X19" s="41">
        <f t="shared" si="15"/>
        <v>0.106087</v>
      </c>
      <c r="Y19" s="41">
        <f t="shared" si="16"/>
        <v>0.013143</v>
      </c>
      <c r="Z19" s="36" t="str">
        <f t="shared" si="17"/>
        <v>yes</v>
      </c>
      <c r="AA19" s="7">
        <f>SUM('All Units in Order by Number'!BK19:BT19)</f>
        <v>10669</v>
      </c>
      <c r="AB19" s="41">
        <f t="shared" si="18"/>
        <v>0.178328</v>
      </c>
      <c r="AC19" s="41">
        <f t="shared" si="19"/>
        <v>0.030089</v>
      </c>
      <c r="AD19" s="36" t="str">
        <f t="shared" si="20"/>
        <v>yes</v>
      </c>
      <c r="AE19" s="7">
        <f>SUM('All Units in Order by Number'!BU19:CD19)</f>
        <v>990</v>
      </c>
      <c r="AF19" s="41">
        <f t="shared" si="21"/>
        <v>0.016547</v>
      </c>
      <c r="AG19" s="41">
        <f t="shared" si="22"/>
        <v>0.002234</v>
      </c>
      <c r="AH19" s="36" t="str">
        <f t="shared" si="23"/>
        <v>yes</v>
      </c>
      <c r="AI19" s="51">
        <f>SUM('All Units in Order by Number'!CE19:CN19)</f>
        <v>0</v>
      </c>
      <c r="AJ19" s="44">
        <f t="shared" si="24"/>
        <v>0</v>
      </c>
      <c r="AK19" s="44">
        <f t="shared" si="25"/>
        <v>0</v>
      </c>
      <c r="AL19" s="45" t="str">
        <f t="shared" si="26"/>
        <v>no</v>
      </c>
      <c r="AM19" s="7">
        <f>SUM('All Units in Order by Number'!CO19:CX19)</f>
        <v>13960</v>
      </c>
      <c r="AN19" s="41">
        <f t="shared" si="27"/>
        <v>0.233336</v>
      </c>
      <c r="AO19" s="41">
        <f t="shared" si="28"/>
        <v>0.11849</v>
      </c>
      <c r="AP19" s="36" t="str">
        <f t="shared" si="29"/>
        <v>yes</v>
      </c>
      <c r="AQ19" s="7">
        <f>SUM('All Units in Order by Number'!CY19:DH19)</f>
        <v>1522</v>
      </c>
      <c r="AR19" s="41">
        <f t="shared" si="30"/>
        <v>0.02544</v>
      </c>
      <c r="AS19" s="41">
        <f t="shared" si="31"/>
        <v>0.005115</v>
      </c>
      <c r="AT19" s="36" t="str">
        <f t="shared" si="32"/>
        <v>yes</v>
      </c>
      <c r="AU19" s="7">
        <f>SUM('All Units in Order by Number'!DI19:DR19)</f>
        <v>1225</v>
      </c>
      <c r="AV19" s="41">
        <f t="shared" si="33"/>
        <v>0.020475</v>
      </c>
      <c r="AW19" s="41">
        <f t="shared" si="34"/>
        <v>0.005382</v>
      </c>
      <c r="AX19" s="36" t="str">
        <f t="shared" si="35"/>
        <v>yes</v>
      </c>
      <c r="AY19" s="7">
        <f>SUM('All Units in Order by Number'!DS19:EB19)</f>
        <v>3178</v>
      </c>
      <c r="AZ19" s="41">
        <f t="shared" si="36"/>
        <v>0.053119</v>
      </c>
      <c r="BA19" s="41">
        <f t="shared" si="37"/>
        <v>0.011068</v>
      </c>
      <c r="BB19" s="36" t="str">
        <f t="shared" si="38"/>
        <v>yes</v>
      </c>
      <c r="BC19" s="7">
        <f>SUM('All Units in Order by Number'!EC19:EL19)</f>
        <v>12475</v>
      </c>
      <c r="BD19" s="41">
        <f t="shared" si="39"/>
        <v>0.208514</v>
      </c>
      <c r="BE19" s="41">
        <f t="shared" si="40"/>
        <v>0.030591</v>
      </c>
      <c r="BF19" s="36" t="str">
        <f t="shared" si="41"/>
        <v>yes</v>
      </c>
      <c r="BG19" s="7">
        <f>SUM('All Units in Order by Number'!EM19:EV19)</f>
        <v>1340</v>
      </c>
      <c r="BH19" s="41">
        <f t="shared" si="42"/>
        <v>0.022398</v>
      </c>
      <c r="BI19" s="41">
        <f t="shared" si="43"/>
        <v>0.007141</v>
      </c>
      <c r="BJ19" s="36" t="str">
        <f t="shared" si="44"/>
        <v>yes</v>
      </c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1:78" ht="12.75">
      <c r="A20" s="18" t="s">
        <v>16</v>
      </c>
      <c r="B20" s="24">
        <v>30009</v>
      </c>
      <c r="C20" s="43">
        <f>SUM('All Units in Order by Number'!C20:L20)</f>
        <v>0</v>
      </c>
      <c r="D20" s="44">
        <f t="shared" si="0"/>
        <v>0</v>
      </c>
      <c r="E20" s="44">
        <f t="shared" si="1"/>
        <v>0</v>
      </c>
      <c r="F20" s="45" t="str">
        <f t="shared" si="2"/>
        <v>no</v>
      </c>
      <c r="G20" s="50">
        <f>SUM('All Units in Order by Number'!M20:V20)</f>
        <v>0</v>
      </c>
      <c r="H20" s="44">
        <f t="shared" si="3"/>
        <v>0</v>
      </c>
      <c r="I20" s="44">
        <f t="shared" si="4"/>
        <v>0</v>
      </c>
      <c r="J20" s="45" t="str">
        <f t="shared" si="5"/>
        <v>no</v>
      </c>
      <c r="K20" s="7">
        <f>SUM('All Units in Order by Number'!W20:AF20)</f>
        <v>1575</v>
      </c>
      <c r="L20" s="41">
        <f t="shared" si="6"/>
        <v>0.052484</v>
      </c>
      <c r="M20" s="41">
        <f t="shared" si="7"/>
        <v>0.004949</v>
      </c>
      <c r="N20" s="36" t="str">
        <f t="shared" si="8"/>
        <v>yes</v>
      </c>
      <c r="O20" s="7">
        <f>SUM('All Units in Order by Number'!AG20:AP20)</f>
        <v>1955</v>
      </c>
      <c r="P20" s="41">
        <f t="shared" si="9"/>
        <v>0.065147</v>
      </c>
      <c r="Q20" s="41">
        <f t="shared" si="10"/>
        <v>0.004557</v>
      </c>
      <c r="R20" s="36" t="str">
        <f t="shared" si="11"/>
        <v>yes</v>
      </c>
      <c r="S20" s="51">
        <f>SUM('All Units in Order by Number'!AQ20:AZ20)</f>
        <v>0</v>
      </c>
      <c r="T20" s="44">
        <f t="shared" si="12"/>
        <v>0</v>
      </c>
      <c r="U20" s="44">
        <f t="shared" si="13"/>
        <v>0</v>
      </c>
      <c r="V20" s="45" t="str">
        <f t="shared" si="14"/>
        <v>no</v>
      </c>
      <c r="W20" s="7">
        <f>SUM('All Units in Order by Number'!BA20:BJ20)</f>
        <v>3520</v>
      </c>
      <c r="X20" s="41">
        <f t="shared" si="15"/>
        <v>0.117298</v>
      </c>
      <c r="Y20" s="41">
        <f t="shared" si="16"/>
        <v>0.007289</v>
      </c>
      <c r="Z20" s="36" t="str">
        <f t="shared" si="17"/>
        <v>yes</v>
      </c>
      <c r="AA20" s="7">
        <f>SUM('All Units in Order by Number'!BK20:BT20)</f>
        <v>251</v>
      </c>
      <c r="AB20" s="41">
        <f t="shared" si="18"/>
        <v>0.008364</v>
      </c>
      <c r="AC20" s="41">
        <f t="shared" si="19"/>
        <v>0.000708</v>
      </c>
      <c r="AD20" s="36" t="str">
        <f t="shared" si="20"/>
        <v>yes</v>
      </c>
      <c r="AE20" s="7">
        <f>SUM('All Units in Order by Number'!BU20:CD20)</f>
        <v>8286</v>
      </c>
      <c r="AF20" s="41">
        <f t="shared" si="21"/>
        <v>0.276117</v>
      </c>
      <c r="AG20" s="41">
        <f t="shared" si="22"/>
        <v>0.0187</v>
      </c>
      <c r="AH20" s="36" t="str">
        <f t="shared" si="23"/>
        <v>yes</v>
      </c>
      <c r="AI20" s="51">
        <f>SUM('All Units in Order by Number'!CE20:CN20)</f>
        <v>0</v>
      </c>
      <c r="AJ20" s="44">
        <f t="shared" si="24"/>
        <v>0</v>
      </c>
      <c r="AK20" s="44">
        <f t="shared" si="25"/>
        <v>0</v>
      </c>
      <c r="AL20" s="45" t="str">
        <f t="shared" si="26"/>
        <v>no</v>
      </c>
      <c r="AM20" s="51">
        <f>SUM('All Units in Order by Number'!CO20:CX20)</f>
        <v>0</v>
      </c>
      <c r="AN20" s="44">
        <f t="shared" si="27"/>
        <v>0</v>
      </c>
      <c r="AO20" s="44">
        <f t="shared" si="28"/>
        <v>0</v>
      </c>
      <c r="AP20" s="45" t="str">
        <f t="shared" si="29"/>
        <v>no</v>
      </c>
      <c r="AQ20" s="51">
        <f>SUM('All Units in Order by Number'!CY20:DH20)</f>
        <v>0</v>
      </c>
      <c r="AR20" s="44">
        <f t="shared" si="30"/>
        <v>0</v>
      </c>
      <c r="AS20" s="44">
        <f t="shared" si="31"/>
        <v>0</v>
      </c>
      <c r="AT20" s="45" t="str">
        <f t="shared" si="32"/>
        <v>no</v>
      </c>
      <c r="AU20" s="51">
        <f>SUM('All Units in Order by Number'!DI20:DR20)</f>
        <v>0</v>
      </c>
      <c r="AV20" s="44">
        <f t="shared" si="33"/>
        <v>0</v>
      </c>
      <c r="AW20" s="44">
        <f t="shared" si="34"/>
        <v>0</v>
      </c>
      <c r="AX20" s="45" t="str">
        <f t="shared" si="35"/>
        <v>no</v>
      </c>
      <c r="AY20" s="7">
        <f>SUM('All Units in Order by Number'!DS20:EB20)</f>
        <v>7239</v>
      </c>
      <c r="AZ20" s="41">
        <f t="shared" si="36"/>
        <v>0.241228</v>
      </c>
      <c r="BA20" s="41">
        <f t="shared" si="37"/>
        <v>0.025211</v>
      </c>
      <c r="BB20" s="36" t="str">
        <f t="shared" si="38"/>
        <v>yes</v>
      </c>
      <c r="BC20" s="7">
        <f>SUM('All Units in Order by Number'!EC20:EL20)</f>
        <v>567</v>
      </c>
      <c r="BD20" s="41">
        <f t="shared" si="39"/>
        <v>0.018894</v>
      </c>
      <c r="BE20" s="41">
        <f t="shared" si="40"/>
        <v>0.00139</v>
      </c>
      <c r="BF20" s="36" t="str">
        <f t="shared" si="41"/>
        <v>yes</v>
      </c>
      <c r="BG20" s="7">
        <f>SUM('All Units in Order by Number'!EM20:EV20)</f>
        <v>6616</v>
      </c>
      <c r="BH20" s="41">
        <f t="shared" si="42"/>
        <v>0.220467</v>
      </c>
      <c r="BI20" s="41">
        <f t="shared" si="43"/>
        <v>0.035258</v>
      </c>
      <c r="BJ20" s="36" t="str">
        <f t="shared" si="44"/>
        <v>yes</v>
      </c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2.75">
      <c r="A21" s="18" t="s">
        <v>17</v>
      </c>
      <c r="B21" s="24">
        <v>100623</v>
      </c>
      <c r="C21" s="32">
        <f>SUM('All Units in Order by Number'!C21:L21)</f>
        <v>1340</v>
      </c>
      <c r="D21" s="41">
        <f t="shared" si="0"/>
        <v>0.013317</v>
      </c>
      <c r="E21" s="41">
        <f t="shared" si="1"/>
        <v>0.004388</v>
      </c>
      <c r="F21" s="36" t="str">
        <f t="shared" si="2"/>
        <v>yes</v>
      </c>
      <c r="G21" s="21">
        <f>SUM('All Units in Order by Number'!M21:V21)</f>
        <v>86</v>
      </c>
      <c r="H21" s="41">
        <f t="shared" si="3"/>
        <v>0.000855</v>
      </c>
      <c r="I21" s="41">
        <f t="shared" si="4"/>
        <v>0.000833</v>
      </c>
      <c r="J21" s="36" t="str">
        <f t="shared" si="5"/>
        <v>yes</v>
      </c>
      <c r="K21" s="7">
        <f>SUM('All Units in Order by Number'!W21:AF21)</f>
        <v>17753</v>
      </c>
      <c r="L21" s="41">
        <f t="shared" si="6"/>
        <v>0.176431</v>
      </c>
      <c r="M21" s="41">
        <f t="shared" si="7"/>
        <v>0.05578</v>
      </c>
      <c r="N21" s="36" t="str">
        <f t="shared" si="8"/>
        <v>yes</v>
      </c>
      <c r="O21" s="7">
        <f>SUM('All Units in Order by Number'!AG21:AP21)</f>
        <v>78</v>
      </c>
      <c r="P21" s="41">
        <f t="shared" si="9"/>
        <v>0.000775</v>
      </c>
      <c r="Q21" s="41">
        <f t="shared" si="10"/>
        <v>0.000182</v>
      </c>
      <c r="R21" s="36" t="str">
        <f t="shared" si="11"/>
        <v>yes</v>
      </c>
      <c r="S21" s="7">
        <f>SUM('All Units in Order by Number'!AQ21:AZ21)</f>
        <v>11569</v>
      </c>
      <c r="T21" s="41">
        <f t="shared" si="12"/>
        <v>0.114974</v>
      </c>
      <c r="U21" s="41">
        <f t="shared" si="13"/>
        <v>0.027176</v>
      </c>
      <c r="V21" s="36" t="str">
        <f t="shared" si="14"/>
        <v>yes</v>
      </c>
      <c r="W21" s="51">
        <f>SUM('All Units in Order by Number'!BA21:BJ21)</f>
        <v>0</v>
      </c>
      <c r="X21" s="44">
        <f t="shared" si="15"/>
        <v>0</v>
      </c>
      <c r="Y21" s="44">
        <f t="shared" si="16"/>
        <v>0</v>
      </c>
      <c r="Z21" s="45" t="str">
        <f t="shared" si="17"/>
        <v>no</v>
      </c>
      <c r="AA21" s="51">
        <f>SUM('All Units in Order by Number'!BK21:BT21)</f>
        <v>0</v>
      </c>
      <c r="AB21" s="44">
        <f t="shared" si="18"/>
        <v>0</v>
      </c>
      <c r="AC21" s="44">
        <f t="shared" si="19"/>
        <v>0</v>
      </c>
      <c r="AD21" s="45" t="str">
        <f t="shared" si="20"/>
        <v>no</v>
      </c>
      <c r="AE21" s="51">
        <f>SUM('All Units in Order by Number'!BU21:CD21)</f>
        <v>0</v>
      </c>
      <c r="AF21" s="44">
        <f t="shared" si="21"/>
        <v>0</v>
      </c>
      <c r="AG21" s="44">
        <f t="shared" si="22"/>
        <v>0</v>
      </c>
      <c r="AH21" s="45" t="str">
        <f t="shared" si="23"/>
        <v>no</v>
      </c>
      <c r="AI21" s="7">
        <f>SUM('All Units in Order by Number'!CE21:CN21)</f>
        <v>16851</v>
      </c>
      <c r="AJ21" s="41">
        <f t="shared" si="24"/>
        <v>0.167467</v>
      </c>
      <c r="AK21" s="41">
        <f t="shared" si="25"/>
        <v>0.078834</v>
      </c>
      <c r="AL21" s="36" t="str">
        <f t="shared" si="26"/>
        <v>yes</v>
      </c>
      <c r="AM21" s="7">
        <f>SUM('All Units in Order by Number'!CO21:CX21)</f>
        <v>24820</v>
      </c>
      <c r="AN21" s="41">
        <f t="shared" si="27"/>
        <v>0.246663</v>
      </c>
      <c r="AO21" s="41">
        <f t="shared" si="28"/>
        <v>0.210667</v>
      </c>
      <c r="AP21" s="36" t="str">
        <f t="shared" si="29"/>
        <v>yes</v>
      </c>
      <c r="AQ21" s="7">
        <f>SUM('All Units in Order by Number'!CY21:DH21)</f>
        <v>453</v>
      </c>
      <c r="AR21" s="41">
        <f t="shared" si="30"/>
        <v>0.004502</v>
      </c>
      <c r="AS21" s="41">
        <f t="shared" si="31"/>
        <v>0.001522</v>
      </c>
      <c r="AT21" s="36" t="str">
        <f t="shared" si="32"/>
        <v>yes</v>
      </c>
      <c r="AU21" s="51">
        <f>SUM('All Units in Order by Number'!DI21:DR21)</f>
        <v>0</v>
      </c>
      <c r="AV21" s="44">
        <f t="shared" si="33"/>
        <v>0</v>
      </c>
      <c r="AW21" s="44">
        <f t="shared" si="34"/>
        <v>0</v>
      </c>
      <c r="AX21" s="45" t="str">
        <f t="shared" si="35"/>
        <v>no</v>
      </c>
      <c r="AY21" s="7">
        <f>SUM('All Units in Order by Number'!DS21:EB21)</f>
        <v>26616</v>
      </c>
      <c r="AZ21" s="41">
        <f t="shared" si="36"/>
        <v>0.264512</v>
      </c>
      <c r="BA21" s="41">
        <f t="shared" si="37"/>
        <v>0.092696</v>
      </c>
      <c r="BB21" s="36" t="str">
        <f t="shared" si="38"/>
        <v>yes</v>
      </c>
      <c r="BC21" s="7">
        <f>SUM('All Units in Order by Number'!EC21:EL21)</f>
        <v>1057</v>
      </c>
      <c r="BD21" s="41">
        <f t="shared" si="39"/>
        <v>0.010505</v>
      </c>
      <c r="BE21" s="41">
        <f t="shared" si="40"/>
        <v>0.002592</v>
      </c>
      <c r="BF21" s="36" t="str">
        <f t="shared" si="41"/>
        <v>yes</v>
      </c>
      <c r="BG21" s="51">
        <f>SUM('All Units in Order by Number'!EM21:EV21)</f>
        <v>0</v>
      </c>
      <c r="BH21" s="44">
        <f t="shared" si="42"/>
        <v>0</v>
      </c>
      <c r="BI21" s="44">
        <f t="shared" si="43"/>
        <v>0</v>
      </c>
      <c r="BJ21" s="45" t="str">
        <f t="shared" si="44"/>
        <v>no</v>
      </c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1:78" ht="12.75">
      <c r="A22" s="18" t="s">
        <v>18</v>
      </c>
      <c r="B22" s="24">
        <v>16128</v>
      </c>
      <c r="C22" s="32">
        <f>SUM('All Units in Order by Number'!C22:L22)</f>
        <v>168</v>
      </c>
      <c r="D22" s="41">
        <f t="shared" si="0"/>
        <v>0.010417</v>
      </c>
      <c r="E22" s="41">
        <f t="shared" si="1"/>
        <v>0.00055</v>
      </c>
      <c r="F22" s="36" t="str">
        <f t="shared" si="2"/>
        <v>yes</v>
      </c>
      <c r="G22" s="50">
        <f>SUM('All Units in Order by Number'!M22:V22)</f>
        <v>0</v>
      </c>
      <c r="H22" s="44">
        <f t="shared" si="3"/>
        <v>0</v>
      </c>
      <c r="I22" s="44">
        <f t="shared" si="4"/>
        <v>0</v>
      </c>
      <c r="J22" s="45" t="str">
        <f t="shared" si="5"/>
        <v>no</v>
      </c>
      <c r="K22" s="7">
        <f>SUM('All Units in Order by Number'!W22:AF22)</f>
        <v>174</v>
      </c>
      <c r="L22" s="41">
        <f t="shared" si="6"/>
        <v>0.010789</v>
      </c>
      <c r="M22" s="41">
        <f t="shared" si="7"/>
        <v>0.000547</v>
      </c>
      <c r="N22" s="36" t="str">
        <f t="shared" si="8"/>
        <v>yes</v>
      </c>
      <c r="O22" s="7">
        <f>SUM('All Units in Order by Number'!AG22:AP22)</f>
        <v>682</v>
      </c>
      <c r="P22" s="41">
        <f t="shared" si="9"/>
        <v>0.042287</v>
      </c>
      <c r="Q22" s="41">
        <f t="shared" si="10"/>
        <v>0.00159</v>
      </c>
      <c r="R22" s="36" t="str">
        <f t="shared" si="11"/>
        <v>yes</v>
      </c>
      <c r="S22" s="7">
        <f>SUM('All Units in Order by Number'!AQ22:AZ22)</f>
        <v>793</v>
      </c>
      <c r="T22" s="41">
        <f t="shared" si="12"/>
        <v>0.049169</v>
      </c>
      <c r="U22" s="41">
        <f t="shared" si="13"/>
        <v>0.001863</v>
      </c>
      <c r="V22" s="36" t="str">
        <f t="shared" si="14"/>
        <v>yes</v>
      </c>
      <c r="W22" s="7">
        <f>SUM('All Units in Order by Number'!BA22:BJ22)</f>
        <v>697</v>
      </c>
      <c r="X22" s="41">
        <f t="shared" si="15"/>
        <v>0.043217</v>
      </c>
      <c r="Y22" s="41">
        <f t="shared" si="16"/>
        <v>0.001443</v>
      </c>
      <c r="Z22" s="36" t="str">
        <f t="shared" si="17"/>
        <v>yes</v>
      </c>
      <c r="AA22" s="7">
        <f>SUM('All Units in Order by Number'!BK22:BT22)</f>
        <v>432</v>
      </c>
      <c r="AB22" s="41">
        <f t="shared" si="18"/>
        <v>0.026786</v>
      </c>
      <c r="AC22" s="41">
        <f t="shared" si="19"/>
        <v>0.001218</v>
      </c>
      <c r="AD22" s="36" t="str">
        <f t="shared" si="20"/>
        <v>yes</v>
      </c>
      <c r="AE22" s="7">
        <f>SUM('All Units in Order by Number'!BU22:CD22)</f>
        <v>2092</v>
      </c>
      <c r="AF22" s="41">
        <f t="shared" si="21"/>
        <v>0.129712</v>
      </c>
      <c r="AG22" s="41">
        <f t="shared" si="22"/>
        <v>0.004721</v>
      </c>
      <c r="AH22" s="36" t="str">
        <f t="shared" si="23"/>
        <v>yes</v>
      </c>
      <c r="AI22" s="7">
        <f>SUM('All Units in Order by Number'!CE22:CN22)</f>
        <v>7788</v>
      </c>
      <c r="AJ22" s="41">
        <f t="shared" si="24"/>
        <v>0.482887</v>
      </c>
      <c r="AK22" s="41">
        <f t="shared" si="25"/>
        <v>0.036435</v>
      </c>
      <c r="AL22" s="36" t="str">
        <f t="shared" si="26"/>
        <v>yes</v>
      </c>
      <c r="AM22" s="7">
        <f>SUM('All Units in Order by Number'!CO22:CX22)</f>
        <v>1002</v>
      </c>
      <c r="AN22" s="41">
        <f t="shared" si="27"/>
        <v>0.062128</v>
      </c>
      <c r="AO22" s="41">
        <f t="shared" si="28"/>
        <v>0.008505</v>
      </c>
      <c r="AP22" s="36" t="str">
        <f t="shared" si="29"/>
        <v>yes</v>
      </c>
      <c r="AQ22" s="7">
        <f>SUM('All Units in Order by Number'!CY22:DH22)</f>
        <v>1033</v>
      </c>
      <c r="AR22" s="41">
        <f t="shared" si="30"/>
        <v>0.06405</v>
      </c>
      <c r="AS22" s="41">
        <f t="shared" si="31"/>
        <v>0.003471</v>
      </c>
      <c r="AT22" s="36" t="str">
        <f t="shared" si="32"/>
        <v>yes</v>
      </c>
      <c r="AU22" s="7">
        <f>SUM('All Units in Order by Number'!DI22:DR22)</f>
        <v>624</v>
      </c>
      <c r="AV22" s="41">
        <f t="shared" si="33"/>
        <v>0.03869</v>
      </c>
      <c r="AW22" s="41">
        <f t="shared" si="34"/>
        <v>0.002742</v>
      </c>
      <c r="AX22" s="36" t="str">
        <f t="shared" si="35"/>
        <v>yes</v>
      </c>
      <c r="AY22" s="51">
        <f>SUM('All Units in Order by Number'!DS22:EB22)</f>
        <v>0</v>
      </c>
      <c r="AZ22" s="44">
        <f t="shared" si="36"/>
        <v>0</v>
      </c>
      <c r="BA22" s="44">
        <f t="shared" si="37"/>
        <v>0</v>
      </c>
      <c r="BB22" s="45" t="str">
        <f t="shared" si="38"/>
        <v>no</v>
      </c>
      <c r="BC22" s="7">
        <f>SUM('All Units in Order by Number'!EC22:EL22)</f>
        <v>123</v>
      </c>
      <c r="BD22" s="41">
        <f t="shared" si="39"/>
        <v>0.007626</v>
      </c>
      <c r="BE22" s="41">
        <f t="shared" si="40"/>
        <v>0.000302</v>
      </c>
      <c r="BF22" s="36" t="str">
        <f t="shared" si="41"/>
        <v>yes</v>
      </c>
      <c r="BG22" s="7">
        <f>SUM('All Units in Order by Number'!EM22:EV22)</f>
        <v>520</v>
      </c>
      <c r="BH22" s="41">
        <f t="shared" si="42"/>
        <v>0.032242</v>
      </c>
      <c r="BI22" s="41">
        <f t="shared" si="43"/>
        <v>0.002771</v>
      </c>
      <c r="BJ22" s="36" t="str">
        <f t="shared" si="44"/>
        <v>yes</v>
      </c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1:78" ht="12.75">
      <c r="A23" s="18" t="s">
        <v>19</v>
      </c>
      <c r="B23" s="24">
        <v>7126</v>
      </c>
      <c r="C23" s="43">
        <f>SUM('All Units in Order by Number'!C23:L23)</f>
        <v>0</v>
      </c>
      <c r="D23" s="44">
        <f t="shared" si="0"/>
        <v>0</v>
      </c>
      <c r="E23" s="44">
        <f t="shared" si="1"/>
        <v>0</v>
      </c>
      <c r="F23" s="45" t="str">
        <f t="shared" si="2"/>
        <v>no</v>
      </c>
      <c r="G23" s="50">
        <f>SUM('All Units in Order by Number'!M23:V23)</f>
        <v>0</v>
      </c>
      <c r="H23" s="44">
        <f t="shared" si="3"/>
        <v>0</v>
      </c>
      <c r="I23" s="44">
        <f t="shared" si="4"/>
        <v>0</v>
      </c>
      <c r="J23" s="45" t="str">
        <f t="shared" si="5"/>
        <v>no</v>
      </c>
      <c r="K23" s="7">
        <f>SUM('All Units in Order by Number'!W23:AF23)</f>
        <v>130</v>
      </c>
      <c r="L23" s="41">
        <f t="shared" si="6"/>
        <v>0.018243</v>
      </c>
      <c r="M23" s="41">
        <f t="shared" si="7"/>
        <v>0.000408</v>
      </c>
      <c r="N23" s="36" t="str">
        <f t="shared" si="8"/>
        <v>yes</v>
      </c>
      <c r="O23" s="51">
        <f>SUM('All Units in Order by Number'!AG23:AP23)</f>
        <v>0</v>
      </c>
      <c r="P23" s="44">
        <f t="shared" si="9"/>
        <v>0</v>
      </c>
      <c r="Q23" s="44">
        <f t="shared" si="10"/>
        <v>0</v>
      </c>
      <c r="R23" s="45" t="str">
        <f t="shared" si="11"/>
        <v>no</v>
      </c>
      <c r="S23" s="7">
        <f>SUM('All Units in Order by Number'!AQ23:AZ23)</f>
        <v>5656</v>
      </c>
      <c r="T23" s="41">
        <f t="shared" si="12"/>
        <v>0.793713</v>
      </c>
      <c r="U23" s="41">
        <f t="shared" si="13"/>
        <v>0.013286</v>
      </c>
      <c r="V23" s="36" t="str">
        <f t="shared" si="14"/>
        <v>yes</v>
      </c>
      <c r="W23" s="51">
        <f>SUM('All Units in Order by Number'!BA23:BJ23)</f>
        <v>0</v>
      </c>
      <c r="X23" s="44">
        <f t="shared" si="15"/>
        <v>0</v>
      </c>
      <c r="Y23" s="44">
        <f t="shared" si="16"/>
        <v>0</v>
      </c>
      <c r="Z23" s="45" t="str">
        <f t="shared" si="17"/>
        <v>no</v>
      </c>
      <c r="AA23" s="51">
        <f>SUM('All Units in Order by Number'!BK23:BT23)</f>
        <v>0</v>
      </c>
      <c r="AB23" s="44">
        <f t="shared" si="18"/>
        <v>0</v>
      </c>
      <c r="AC23" s="44">
        <f t="shared" si="19"/>
        <v>0</v>
      </c>
      <c r="AD23" s="45" t="str">
        <f t="shared" si="20"/>
        <v>no</v>
      </c>
      <c r="AE23" s="51">
        <f>SUM('All Units in Order by Number'!BU23:CD23)</f>
        <v>0</v>
      </c>
      <c r="AF23" s="44">
        <f t="shared" si="21"/>
        <v>0</v>
      </c>
      <c r="AG23" s="44">
        <f t="shared" si="22"/>
        <v>0</v>
      </c>
      <c r="AH23" s="45" t="str">
        <f t="shared" si="23"/>
        <v>no</v>
      </c>
      <c r="AI23" s="51">
        <f>SUM('All Units in Order by Number'!CE23:CN23)</f>
        <v>0</v>
      </c>
      <c r="AJ23" s="44">
        <f t="shared" si="24"/>
        <v>0</v>
      </c>
      <c r="AK23" s="44">
        <f t="shared" si="25"/>
        <v>0</v>
      </c>
      <c r="AL23" s="45" t="str">
        <f t="shared" si="26"/>
        <v>no</v>
      </c>
      <c r="AM23" s="51">
        <f>SUM('All Units in Order by Number'!CO23:CX23)</f>
        <v>0</v>
      </c>
      <c r="AN23" s="44">
        <f t="shared" si="27"/>
        <v>0</v>
      </c>
      <c r="AO23" s="44">
        <f t="shared" si="28"/>
        <v>0</v>
      </c>
      <c r="AP23" s="45" t="str">
        <f t="shared" si="29"/>
        <v>no</v>
      </c>
      <c r="AQ23" s="51">
        <f>SUM('All Units in Order by Number'!CY23:DH23)</f>
        <v>0</v>
      </c>
      <c r="AR23" s="44">
        <f t="shared" si="30"/>
        <v>0</v>
      </c>
      <c r="AS23" s="44">
        <f t="shared" si="31"/>
        <v>0</v>
      </c>
      <c r="AT23" s="45" t="str">
        <f t="shared" si="32"/>
        <v>no</v>
      </c>
      <c r="AU23" s="51">
        <f>SUM('All Units in Order by Number'!DI23:DR23)</f>
        <v>0</v>
      </c>
      <c r="AV23" s="44">
        <f t="shared" si="33"/>
        <v>0</v>
      </c>
      <c r="AW23" s="44">
        <f t="shared" si="34"/>
        <v>0</v>
      </c>
      <c r="AX23" s="45" t="str">
        <f t="shared" si="35"/>
        <v>no</v>
      </c>
      <c r="AY23" s="51">
        <f>SUM('All Units in Order by Number'!DS23:EB23)</f>
        <v>0</v>
      </c>
      <c r="AZ23" s="44">
        <f t="shared" si="36"/>
        <v>0</v>
      </c>
      <c r="BA23" s="44">
        <f t="shared" si="37"/>
        <v>0</v>
      </c>
      <c r="BB23" s="45" t="str">
        <f t="shared" si="38"/>
        <v>no</v>
      </c>
      <c r="BC23" s="7">
        <f>SUM('All Units in Order by Number'!EC23:EL23)</f>
        <v>1340</v>
      </c>
      <c r="BD23" s="41">
        <f t="shared" si="39"/>
        <v>0.188044</v>
      </c>
      <c r="BE23" s="41">
        <f t="shared" si="40"/>
        <v>0.003286</v>
      </c>
      <c r="BF23" s="36" t="str">
        <f t="shared" si="41"/>
        <v>yes</v>
      </c>
      <c r="BG23" s="51">
        <f>SUM('All Units in Order by Number'!EM23:EV23)</f>
        <v>0</v>
      </c>
      <c r="BH23" s="44">
        <f t="shared" si="42"/>
        <v>0</v>
      </c>
      <c r="BI23" s="44">
        <f t="shared" si="43"/>
        <v>0</v>
      </c>
      <c r="BJ23" s="45" t="str">
        <f t="shared" si="44"/>
        <v>no</v>
      </c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1:78" ht="12.75">
      <c r="A24" s="18" t="s">
        <v>20</v>
      </c>
      <c r="B24" s="24">
        <v>124938</v>
      </c>
      <c r="C24" s="32">
        <f>SUM('All Units in Order by Number'!C24:L24)</f>
        <v>15783</v>
      </c>
      <c r="D24" s="41">
        <f t="shared" si="0"/>
        <v>0.126327</v>
      </c>
      <c r="E24" s="41">
        <f t="shared" si="1"/>
        <v>0.051686</v>
      </c>
      <c r="F24" s="36" t="str">
        <f t="shared" si="2"/>
        <v>yes</v>
      </c>
      <c r="G24" s="50">
        <f>SUM('All Units in Order by Number'!M24:V24)</f>
        <v>0</v>
      </c>
      <c r="H24" s="44">
        <f t="shared" si="3"/>
        <v>0</v>
      </c>
      <c r="I24" s="44">
        <f t="shared" si="4"/>
        <v>0</v>
      </c>
      <c r="J24" s="45" t="str">
        <f t="shared" si="5"/>
        <v>no</v>
      </c>
      <c r="K24" s="7">
        <f>SUM('All Units in Order by Number'!W24:AF24)</f>
        <v>802</v>
      </c>
      <c r="L24" s="41">
        <f t="shared" si="6"/>
        <v>0.006419</v>
      </c>
      <c r="M24" s="41">
        <f t="shared" si="7"/>
        <v>0.00252</v>
      </c>
      <c r="N24" s="36" t="str">
        <f t="shared" si="8"/>
        <v>yes</v>
      </c>
      <c r="O24" s="51">
        <f>SUM('All Units in Order by Number'!AG24:AP24)</f>
        <v>0</v>
      </c>
      <c r="P24" s="44">
        <f t="shared" si="9"/>
        <v>0</v>
      </c>
      <c r="Q24" s="44">
        <f t="shared" si="10"/>
        <v>0</v>
      </c>
      <c r="R24" s="45" t="str">
        <f t="shared" si="11"/>
        <v>no</v>
      </c>
      <c r="S24" s="51">
        <f>SUM('All Units in Order by Number'!AQ24:AZ24)</f>
        <v>-225</v>
      </c>
      <c r="T24" s="44">
        <f t="shared" si="12"/>
        <v>-0.001801</v>
      </c>
      <c r="U24" s="44">
        <f t="shared" si="13"/>
        <v>-0.000529</v>
      </c>
      <c r="V24" s="45" t="str">
        <f t="shared" si="14"/>
        <v>no</v>
      </c>
      <c r="W24" s="51">
        <f>SUM('All Units in Order by Number'!BA24:BJ24)</f>
        <v>0</v>
      </c>
      <c r="X24" s="44">
        <f t="shared" si="15"/>
        <v>0</v>
      </c>
      <c r="Y24" s="44">
        <f t="shared" si="16"/>
        <v>0</v>
      </c>
      <c r="Z24" s="45" t="str">
        <f t="shared" si="17"/>
        <v>no</v>
      </c>
      <c r="AA24" s="7">
        <f>SUM('All Units in Order by Number'!BK24:BT24)</f>
        <v>2363</v>
      </c>
      <c r="AB24" s="41">
        <f t="shared" si="18"/>
        <v>0.018913</v>
      </c>
      <c r="AC24" s="41">
        <f t="shared" si="19"/>
        <v>0.006664</v>
      </c>
      <c r="AD24" s="36" t="str">
        <f t="shared" si="20"/>
        <v>yes</v>
      </c>
      <c r="AE24" s="7">
        <f>SUM('All Units in Order by Number'!BU24:CD24)</f>
        <v>9600</v>
      </c>
      <c r="AF24" s="41">
        <f t="shared" si="21"/>
        <v>0.076838</v>
      </c>
      <c r="AG24" s="41">
        <f t="shared" si="22"/>
        <v>0.021665</v>
      </c>
      <c r="AH24" s="36" t="str">
        <f t="shared" si="23"/>
        <v>yes</v>
      </c>
      <c r="AI24" s="7">
        <f>SUM('All Units in Order by Number'!CE24:CN24)</f>
        <v>23958</v>
      </c>
      <c r="AJ24" s="41">
        <f t="shared" si="24"/>
        <v>0.191759</v>
      </c>
      <c r="AK24" s="41">
        <f t="shared" si="25"/>
        <v>0.112083</v>
      </c>
      <c r="AL24" s="36" t="str">
        <f t="shared" si="26"/>
        <v>yes</v>
      </c>
      <c r="AM24" s="51">
        <f>SUM('All Units in Order by Number'!CO24:CX24)</f>
        <v>0</v>
      </c>
      <c r="AN24" s="44">
        <f t="shared" si="27"/>
        <v>0</v>
      </c>
      <c r="AO24" s="44">
        <f t="shared" si="28"/>
        <v>0</v>
      </c>
      <c r="AP24" s="45" t="str">
        <f t="shared" si="29"/>
        <v>no</v>
      </c>
      <c r="AQ24" s="7">
        <f>SUM('All Units in Order by Number'!CY24:DH24)</f>
        <v>30639</v>
      </c>
      <c r="AR24" s="41">
        <f t="shared" si="30"/>
        <v>0.245234</v>
      </c>
      <c r="AS24" s="41">
        <f t="shared" si="31"/>
        <v>0.102964</v>
      </c>
      <c r="AT24" s="36" t="str">
        <f t="shared" si="32"/>
        <v>yes</v>
      </c>
      <c r="AU24" s="51">
        <f>SUM('All Units in Order by Number'!DI24:DR24)</f>
        <v>0</v>
      </c>
      <c r="AV24" s="44">
        <f t="shared" si="33"/>
        <v>0</v>
      </c>
      <c r="AW24" s="44">
        <f t="shared" si="34"/>
        <v>0</v>
      </c>
      <c r="AX24" s="45" t="str">
        <f t="shared" si="35"/>
        <v>no</v>
      </c>
      <c r="AY24" s="51">
        <f>SUM('All Units in Order by Number'!DS24:EB24)</f>
        <v>0</v>
      </c>
      <c r="AZ24" s="44">
        <f t="shared" si="36"/>
        <v>0</v>
      </c>
      <c r="BA24" s="44">
        <f t="shared" si="37"/>
        <v>0</v>
      </c>
      <c r="BB24" s="45" t="str">
        <f t="shared" si="38"/>
        <v>no</v>
      </c>
      <c r="BC24" s="7">
        <f>SUM('All Units in Order by Number'!EC24:EL24)</f>
        <v>30974</v>
      </c>
      <c r="BD24" s="41">
        <f t="shared" si="39"/>
        <v>0.247915</v>
      </c>
      <c r="BE24" s="41">
        <f t="shared" si="40"/>
        <v>0.075954</v>
      </c>
      <c r="BF24" s="36" t="str">
        <f t="shared" si="41"/>
        <v>yes</v>
      </c>
      <c r="BG24" s="7">
        <f>SUM('All Units in Order by Number'!EM24:EV24)</f>
        <v>11044</v>
      </c>
      <c r="BH24" s="41">
        <f t="shared" si="42"/>
        <v>0.088396</v>
      </c>
      <c r="BI24" s="41">
        <f t="shared" si="43"/>
        <v>0.058856</v>
      </c>
      <c r="BJ24" s="36" t="str">
        <f t="shared" si="44"/>
        <v>yes</v>
      </c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1:78" ht="12.75">
      <c r="A25" s="18" t="s">
        <v>21</v>
      </c>
      <c r="B25" s="24">
        <v>32878</v>
      </c>
      <c r="C25" s="43">
        <f>SUM('All Units in Order by Number'!C25:L25)</f>
        <v>0</v>
      </c>
      <c r="D25" s="44">
        <f t="shared" si="0"/>
        <v>0</v>
      </c>
      <c r="E25" s="44">
        <f t="shared" si="1"/>
        <v>0</v>
      </c>
      <c r="F25" s="45" t="str">
        <f t="shared" si="2"/>
        <v>no</v>
      </c>
      <c r="G25" s="50">
        <f>SUM('All Units in Order by Number'!M25:V25)</f>
        <v>0</v>
      </c>
      <c r="H25" s="44">
        <f t="shared" si="3"/>
        <v>0</v>
      </c>
      <c r="I25" s="44">
        <f t="shared" si="4"/>
        <v>0</v>
      </c>
      <c r="J25" s="45" t="str">
        <f t="shared" si="5"/>
        <v>no</v>
      </c>
      <c r="K25" s="7">
        <f>SUM('All Units in Order by Number'!W25:AF25)</f>
        <v>42</v>
      </c>
      <c r="L25" s="41">
        <f t="shared" si="6"/>
        <v>0.001277</v>
      </c>
      <c r="M25" s="41">
        <f t="shared" si="7"/>
        <v>0.000132</v>
      </c>
      <c r="N25" s="36" t="str">
        <f t="shared" si="8"/>
        <v>yes</v>
      </c>
      <c r="O25" s="7">
        <f>SUM('All Units in Order by Number'!AG25:AP25)</f>
        <v>1966</v>
      </c>
      <c r="P25" s="41">
        <f t="shared" si="9"/>
        <v>0.059797</v>
      </c>
      <c r="Q25" s="41">
        <f t="shared" si="10"/>
        <v>0.004583</v>
      </c>
      <c r="R25" s="36" t="str">
        <f t="shared" si="11"/>
        <v>yes</v>
      </c>
      <c r="S25" s="51">
        <f>SUM('All Units in Order by Number'!AQ25:AZ25)</f>
        <v>0</v>
      </c>
      <c r="T25" s="44">
        <f t="shared" si="12"/>
        <v>0</v>
      </c>
      <c r="U25" s="44">
        <f t="shared" si="13"/>
        <v>0</v>
      </c>
      <c r="V25" s="45" t="str">
        <f t="shared" si="14"/>
        <v>no</v>
      </c>
      <c r="W25" s="51">
        <f>SUM('All Units in Order by Number'!BA25:BJ25)</f>
        <v>0</v>
      </c>
      <c r="X25" s="44">
        <f t="shared" si="15"/>
        <v>0</v>
      </c>
      <c r="Y25" s="44">
        <f t="shared" si="16"/>
        <v>0</v>
      </c>
      <c r="Z25" s="45" t="str">
        <f t="shared" si="17"/>
        <v>no</v>
      </c>
      <c r="AA25" s="51">
        <f>SUM('All Units in Order by Number'!BK25:BT25)</f>
        <v>0</v>
      </c>
      <c r="AB25" s="44">
        <f t="shared" si="18"/>
        <v>0</v>
      </c>
      <c r="AC25" s="44">
        <f t="shared" si="19"/>
        <v>0</v>
      </c>
      <c r="AD25" s="45" t="str">
        <f t="shared" si="20"/>
        <v>no</v>
      </c>
      <c r="AE25" s="7">
        <f>SUM('All Units in Order by Number'!BU25:CD25)</f>
        <v>140</v>
      </c>
      <c r="AF25" s="41">
        <f t="shared" si="21"/>
        <v>0.004258</v>
      </c>
      <c r="AG25" s="41">
        <f t="shared" si="22"/>
        <v>0.000316</v>
      </c>
      <c r="AH25" s="36" t="str">
        <f t="shared" si="23"/>
        <v>yes</v>
      </c>
      <c r="AI25" s="51">
        <f>SUM('All Units in Order by Number'!CE25:CN25)</f>
        <v>0</v>
      </c>
      <c r="AJ25" s="44">
        <f t="shared" si="24"/>
        <v>0</v>
      </c>
      <c r="AK25" s="44">
        <f t="shared" si="25"/>
        <v>0</v>
      </c>
      <c r="AL25" s="45" t="str">
        <f t="shared" si="26"/>
        <v>no</v>
      </c>
      <c r="AM25" s="51">
        <f>SUM('All Units in Order by Number'!CO25:CX25)</f>
        <v>0</v>
      </c>
      <c r="AN25" s="44">
        <f t="shared" si="27"/>
        <v>0</v>
      </c>
      <c r="AO25" s="44">
        <f t="shared" si="28"/>
        <v>0</v>
      </c>
      <c r="AP25" s="45" t="str">
        <f t="shared" si="29"/>
        <v>no</v>
      </c>
      <c r="AQ25" s="7">
        <f>SUM('All Units in Order by Number'!CY25:DH25)</f>
        <v>12834</v>
      </c>
      <c r="AR25" s="41">
        <f t="shared" si="30"/>
        <v>0.390352</v>
      </c>
      <c r="AS25" s="41">
        <f t="shared" si="31"/>
        <v>0.043129</v>
      </c>
      <c r="AT25" s="36" t="str">
        <f t="shared" si="32"/>
        <v>yes</v>
      </c>
      <c r="AU25" s="7">
        <f>SUM('All Units in Order by Number'!DI25:DR25)</f>
        <v>42</v>
      </c>
      <c r="AV25" s="41">
        <f t="shared" si="33"/>
        <v>0.001277</v>
      </c>
      <c r="AW25" s="41">
        <f t="shared" si="34"/>
        <v>0.000185</v>
      </c>
      <c r="AX25" s="36" t="str">
        <f t="shared" si="35"/>
        <v>yes</v>
      </c>
      <c r="AY25" s="7">
        <f>SUM('All Units in Order by Number'!DS25:EB25)</f>
        <v>12121</v>
      </c>
      <c r="AZ25" s="41">
        <f t="shared" si="36"/>
        <v>0.368666</v>
      </c>
      <c r="BA25" s="41">
        <f t="shared" si="37"/>
        <v>0.042214</v>
      </c>
      <c r="BB25" s="36" t="str">
        <f t="shared" si="38"/>
        <v>yes</v>
      </c>
      <c r="BC25" s="7">
        <f>SUM('All Units in Order by Number'!EC25:EL25)</f>
        <v>3225</v>
      </c>
      <c r="BD25" s="41">
        <f t="shared" si="39"/>
        <v>0.09809</v>
      </c>
      <c r="BE25" s="41">
        <f t="shared" si="40"/>
        <v>0.007908</v>
      </c>
      <c r="BF25" s="36" t="str">
        <f t="shared" si="41"/>
        <v>yes</v>
      </c>
      <c r="BG25" s="7">
        <f>SUM('All Units in Order by Number'!EM25:EV25)</f>
        <v>2508</v>
      </c>
      <c r="BH25" s="41">
        <f t="shared" si="42"/>
        <v>0.076282</v>
      </c>
      <c r="BI25" s="41">
        <f t="shared" si="43"/>
        <v>0.013366</v>
      </c>
      <c r="BJ25" s="36" t="str">
        <f t="shared" si="44"/>
        <v>yes</v>
      </c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2.75">
      <c r="A26" s="18" t="s">
        <v>22</v>
      </c>
      <c r="B26" s="24">
        <v>130903</v>
      </c>
      <c r="C26" s="32">
        <f>SUM('All Units in Order by Number'!C26:L26)</f>
        <v>2775</v>
      </c>
      <c r="D26" s="41">
        <f t="shared" si="0"/>
        <v>0.021199</v>
      </c>
      <c r="E26" s="41">
        <f t="shared" si="1"/>
        <v>0.009088</v>
      </c>
      <c r="F26" s="36" t="str">
        <f t="shared" si="2"/>
        <v>yes</v>
      </c>
      <c r="G26" s="21">
        <f>SUM('All Units in Order by Number'!M26:V26)</f>
        <v>3101</v>
      </c>
      <c r="H26" s="41">
        <f t="shared" si="3"/>
        <v>0.023689</v>
      </c>
      <c r="I26" s="41">
        <f t="shared" si="4"/>
        <v>0.030018</v>
      </c>
      <c r="J26" s="36" t="str">
        <f t="shared" si="5"/>
        <v>yes</v>
      </c>
      <c r="K26" s="7">
        <f>SUM('All Units in Order by Number'!W26:AF26)</f>
        <v>3110</v>
      </c>
      <c r="L26" s="41">
        <f t="shared" si="6"/>
        <v>0.023758</v>
      </c>
      <c r="M26" s="41">
        <f t="shared" si="7"/>
        <v>0.009772</v>
      </c>
      <c r="N26" s="36" t="str">
        <f t="shared" si="8"/>
        <v>yes</v>
      </c>
      <c r="O26" s="7">
        <f>SUM('All Units in Order by Number'!AG26:AP26)</f>
        <v>22709</v>
      </c>
      <c r="P26" s="41">
        <f t="shared" si="9"/>
        <v>0.17348</v>
      </c>
      <c r="Q26" s="41">
        <f t="shared" si="10"/>
        <v>0.052938</v>
      </c>
      <c r="R26" s="36" t="str">
        <f t="shared" si="11"/>
        <v>yes</v>
      </c>
      <c r="S26" s="7">
        <f>SUM('All Units in Order by Number'!AQ26:AZ26)</f>
        <v>824</v>
      </c>
      <c r="T26" s="41">
        <f t="shared" si="12"/>
        <v>0.006295</v>
      </c>
      <c r="U26" s="41">
        <f t="shared" si="13"/>
        <v>0.001936</v>
      </c>
      <c r="V26" s="36" t="str">
        <f t="shared" si="14"/>
        <v>yes</v>
      </c>
      <c r="W26" s="7">
        <f>SUM('All Units in Order by Number'!BA26:BJ26)</f>
        <v>17077</v>
      </c>
      <c r="X26" s="41">
        <f t="shared" si="15"/>
        <v>0.130455</v>
      </c>
      <c r="Y26" s="41">
        <f t="shared" si="16"/>
        <v>0.035363</v>
      </c>
      <c r="Z26" s="36" t="str">
        <f t="shared" si="17"/>
        <v>yes</v>
      </c>
      <c r="AA26" s="7">
        <f>SUM('All Units in Order by Number'!BK26:BT26)</f>
        <v>14306</v>
      </c>
      <c r="AB26" s="41">
        <f t="shared" si="18"/>
        <v>0.109287</v>
      </c>
      <c r="AC26" s="41">
        <f t="shared" si="19"/>
        <v>0.040347</v>
      </c>
      <c r="AD26" s="36" t="str">
        <f t="shared" si="20"/>
        <v>yes</v>
      </c>
      <c r="AE26" s="7">
        <f>SUM('All Units in Order by Number'!BU26:CD26)</f>
        <v>9475</v>
      </c>
      <c r="AF26" s="41">
        <f t="shared" si="21"/>
        <v>0.072382</v>
      </c>
      <c r="AG26" s="41">
        <f t="shared" si="22"/>
        <v>0.021383</v>
      </c>
      <c r="AH26" s="36" t="str">
        <f t="shared" si="23"/>
        <v>yes</v>
      </c>
      <c r="AI26" s="51">
        <f>SUM('All Units in Order by Number'!CE26:CN26)</f>
        <v>0</v>
      </c>
      <c r="AJ26" s="44">
        <f t="shared" si="24"/>
        <v>0</v>
      </c>
      <c r="AK26" s="44">
        <f t="shared" si="25"/>
        <v>0</v>
      </c>
      <c r="AL26" s="45" t="str">
        <f t="shared" si="26"/>
        <v>no</v>
      </c>
      <c r="AM26" s="51">
        <f>SUM('All Units in Order by Number'!CO26:CX26)</f>
        <v>0</v>
      </c>
      <c r="AN26" s="44">
        <f t="shared" si="27"/>
        <v>0</v>
      </c>
      <c r="AO26" s="44">
        <f t="shared" si="28"/>
        <v>0</v>
      </c>
      <c r="AP26" s="45" t="str">
        <f t="shared" si="29"/>
        <v>no</v>
      </c>
      <c r="AQ26" s="7">
        <f>SUM('All Units in Order by Number'!CY26:DH26)</f>
        <v>4822</v>
      </c>
      <c r="AR26" s="41">
        <f t="shared" si="30"/>
        <v>0.036836</v>
      </c>
      <c r="AS26" s="41">
        <f t="shared" si="31"/>
        <v>0.016205</v>
      </c>
      <c r="AT26" s="36" t="str">
        <f t="shared" si="32"/>
        <v>yes</v>
      </c>
      <c r="AU26" s="7">
        <f>SUM('All Units in Order by Number'!DI26:DR26)</f>
        <v>5416</v>
      </c>
      <c r="AV26" s="41">
        <f t="shared" si="33"/>
        <v>0.041374</v>
      </c>
      <c r="AW26" s="41">
        <f t="shared" si="34"/>
        <v>0.023796</v>
      </c>
      <c r="AX26" s="36" t="str">
        <f t="shared" si="35"/>
        <v>yes</v>
      </c>
      <c r="AY26" s="7">
        <f>SUM('All Units in Order by Number'!DS26:EB26)</f>
        <v>3374</v>
      </c>
      <c r="AZ26" s="41">
        <f t="shared" si="36"/>
        <v>0.025775</v>
      </c>
      <c r="BA26" s="41">
        <f t="shared" si="37"/>
        <v>0.011751</v>
      </c>
      <c r="BB26" s="36" t="str">
        <f t="shared" si="38"/>
        <v>yes</v>
      </c>
      <c r="BC26" s="7">
        <f>SUM('All Units in Order by Number'!EC26:EL26)</f>
        <v>25284</v>
      </c>
      <c r="BD26" s="41">
        <f t="shared" si="39"/>
        <v>0.193151</v>
      </c>
      <c r="BE26" s="41">
        <f t="shared" si="40"/>
        <v>0.062001</v>
      </c>
      <c r="BF26" s="36" t="str">
        <f t="shared" si="41"/>
        <v>yes</v>
      </c>
      <c r="BG26" s="7">
        <f>SUM('All Units in Order by Number'!EM26:EV26)</f>
        <v>18630</v>
      </c>
      <c r="BH26" s="41">
        <f t="shared" si="42"/>
        <v>0.142319</v>
      </c>
      <c r="BI26" s="41">
        <f t="shared" si="43"/>
        <v>0.099283</v>
      </c>
      <c r="BJ26" s="36" t="str">
        <f t="shared" si="44"/>
        <v>yes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1:78" ht="12.75">
      <c r="A27" s="18" t="s">
        <v>23</v>
      </c>
      <c r="B27" s="24">
        <v>49486</v>
      </c>
      <c r="C27" s="32">
        <f>SUM('All Units in Order by Number'!C27:L27)</f>
        <v>118</v>
      </c>
      <c r="D27" s="41">
        <f t="shared" si="0"/>
        <v>0.002385</v>
      </c>
      <c r="E27" s="41">
        <f t="shared" si="1"/>
        <v>0.000386</v>
      </c>
      <c r="F27" s="36" t="str">
        <f t="shared" si="2"/>
        <v>yes</v>
      </c>
      <c r="G27" s="50">
        <f>SUM('All Units in Order by Number'!M27:V27)</f>
        <v>0</v>
      </c>
      <c r="H27" s="44">
        <f t="shared" si="3"/>
        <v>0</v>
      </c>
      <c r="I27" s="44">
        <f t="shared" si="4"/>
        <v>0</v>
      </c>
      <c r="J27" s="45" t="str">
        <f t="shared" si="5"/>
        <v>no</v>
      </c>
      <c r="K27" s="7">
        <f>SUM('All Units in Order by Number'!W27:AF27)</f>
        <v>936</v>
      </c>
      <c r="L27" s="41">
        <f t="shared" si="6"/>
        <v>0.018914</v>
      </c>
      <c r="M27" s="41">
        <f t="shared" si="7"/>
        <v>0.002941</v>
      </c>
      <c r="N27" s="36" t="str">
        <f t="shared" si="8"/>
        <v>yes</v>
      </c>
      <c r="O27" s="7">
        <f>SUM('All Units in Order by Number'!AG27:AP27)</f>
        <v>1753</v>
      </c>
      <c r="P27" s="41">
        <f t="shared" si="9"/>
        <v>0.035424</v>
      </c>
      <c r="Q27" s="41">
        <f t="shared" si="10"/>
        <v>0.004087</v>
      </c>
      <c r="R27" s="36" t="str">
        <f t="shared" si="11"/>
        <v>yes</v>
      </c>
      <c r="S27" s="51">
        <f>SUM('All Units in Order by Number'!AQ27:AZ27)</f>
        <v>0</v>
      </c>
      <c r="T27" s="44">
        <f t="shared" si="12"/>
        <v>0</v>
      </c>
      <c r="U27" s="44">
        <f t="shared" si="13"/>
        <v>0</v>
      </c>
      <c r="V27" s="45" t="str">
        <f t="shared" si="14"/>
        <v>no</v>
      </c>
      <c r="W27" s="7">
        <f>SUM('All Units in Order by Number'!BA27:BJ27)</f>
        <v>14007</v>
      </c>
      <c r="X27" s="41">
        <f t="shared" si="15"/>
        <v>0.28305</v>
      </c>
      <c r="Y27" s="41">
        <f t="shared" si="16"/>
        <v>0.029005</v>
      </c>
      <c r="Z27" s="36" t="str">
        <f t="shared" si="17"/>
        <v>yes</v>
      </c>
      <c r="AA27" s="7">
        <f>SUM('All Units in Order by Number'!BK27:BT27)</f>
        <v>77</v>
      </c>
      <c r="AB27" s="41">
        <f t="shared" si="18"/>
        <v>0.001556</v>
      </c>
      <c r="AC27" s="41">
        <f t="shared" si="19"/>
        <v>0.000217</v>
      </c>
      <c r="AD27" s="36" t="str">
        <f t="shared" si="20"/>
        <v>yes</v>
      </c>
      <c r="AE27" s="7">
        <f>SUM('All Units in Order by Number'!BU27:CD27)</f>
        <v>3258</v>
      </c>
      <c r="AF27" s="41">
        <f t="shared" si="21"/>
        <v>0.065837</v>
      </c>
      <c r="AG27" s="41">
        <f t="shared" si="22"/>
        <v>0.007353</v>
      </c>
      <c r="AH27" s="36" t="str">
        <f t="shared" si="23"/>
        <v>yes</v>
      </c>
      <c r="AI27" s="51">
        <f>SUM('All Units in Order by Number'!CE27:CN27)</f>
        <v>0</v>
      </c>
      <c r="AJ27" s="44">
        <f t="shared" si="24"/>
        <v>0</v>
      </c>
      <c r="AK27" s="44">
        <f t="shared" si="25"/>
        <v>0</v>
      </c>
      <c r="AL27" s="45" t="str">
        <f t="shared" si="26"/>
        <v>no</v>
      </c>
      <c r="AM27" s="7">
        <f>SUM('All Units in Order by Number'!CO27:CX27)</f>
        <v>2232</v>
      </c>
      <c r="AN27" s="41">
        <f t="shared" si="27"/>
        <v>0.045104</v>
      </c>
      <c r="AO27" s="41">
        <f t="shared" si="28"/>
        <v>0.018945</v>
      </c>
      <c r="AP27" s="36" t="str">
        <f t="shared" si="29"/>
        <v>yes</v>
      </c>
      <c r="AQ27" s="7">
        <f>SUM('All Units in Order by Number'!CY27:DH27)</f>
        <v>472</v>
      </c>
      <c r="AR27" s="41">
        <f t="shared" si="30"/>
        <v>0.009538</v>
      </c>
      <c r="AS27" s="41">
        <f t="shared" si="31"/>
        <v>0.001586</v>
      </c>
      <c r="AT27" s="36" t="str">
        <f t="shared" si="32"/>
        <v>yes</v>
      </c>
      <c r="AU27" s="7">
        <f>SUM('All Units in Order by Number'!DI27:DR27)</f>
        <v>8148</v>
      </c>
      <c r="AV27" s="41">
        <f t="shared" si="33"/>
        <v>0.164653</v>
      </c>
      <c r="AW27" s="41">
        <f t="shared" si="34"/>
        <v>0.0358</v>
      </c>
      <c r="AX27" s="36" t="str">
        <f t="shared" si="35"/>
        <v>yes</v>
      </c>
      <c r="AY27" s="7">
        <f>SUM('All Units in Order by Number'!DS27:EB27)</f>
        <v>6882</v>
      </c>
      <c r="AZ27" s="41">
        <f t="shared" si="36"/>
        <v>0.13907</v>
      </c>
      <c r="BA27" s="41">
        <f t="shared" si="37"/>
        <v>0.023968</v>
      </c>
      <c r="BB27" s="36" t="str">
        <f t="shared" si="38"/>
        <v>yes</v>
      </c>
      <c r="BC27" s="7">
        <f>SUM('All Units in Order by Number'!EC27:EL27)</f>
        <v>559</v>
      </c>
      <c r="BD27" s="41">
        <f t="shared" si="39"/>
        <v>0.011296</v>
      </c>
      <c r="BE27" s="41">
        <f t="shared" si="40"/>
        <v>0.001371</v>
      </c>
      <c r="BF27" s="36" t="str">
        <f t="shared" si="41"/>
        <v>yes</v>
      </c>
      <c r="BG27" s="7">
        <f>SUM('All Units in Order by Number'!EM27:EV27)</f>
        <v>11044</v>
      </c>
      <c r="BH27" s="41">
        <f t="shared" si="42"/>
        <v>0.223174</v>
      </c>
      <c r="BI27" s="41">
        <f t="shared" si="43"/>
        <v>0.058856</v>
      </c>
      <c r="BJ27" s="36" t="str">
        <f t="shared" si="44"/>
        <v>yes</v>
      </c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1:78" ht="12.75">
      <c r="A28" s="18" t="s">
        <v>24</v>
      </c>
      <c r="B28" s="24">
        <v>32772</v>
      </c>
      <c r="C28" s="43">
        <f>SUM('All Units in Order by Number'!C28:L28)</f>
        <v>0</v>
      </c>
      <c r="D28" s="44">
        <f t="shared" si="0"/>
        <v>0</v>
      </c>
      <c r="E28" s="44">
        <f t="shared" si="1"/>
        <v>0</v>
      </c>
      <c r="F28" s="45" t="str">
        <f t="shared" si="2"/>
        <v>no</v>
      </c>
      <c r="G28" s="50">
        <f>SUM('All Units in Order by Number'!M28:V28)</f>
        <v>0</v>
      </c>
      <c r="H28" s="44">
        <f t="shared" si="3"/>
        <v>0</v>
      </c>
      <c r="I28" s="44">
        <f t="shared" si="4"/>
        <v>0</v>
      </c>
      <c r="J28" s="45" t="str">
        <f t="shared" si="5"/>
        <v>no</v>
      </c>
      <c r="K28" s="51">
        <f>SUM('All Units in Order by Number'!W28:AF28)</f>
        <v>0</v>
      </c>
      <c r="L28" s="44">
        <f t="shared" si="6"/>
        <v>0</v>
      </c>
      <c r="M28" s="44">
        <f t="shared" si="7"/>
        <v>0</v>
      </c>
      <c r="N28" s="45" t="str">
        <f t="shared" si="8"/>
        <v>no</v>
      </c>
      <c r="O28" s="51">
        <f>SUM('All Units in Order by Number'!AG28:AP28)</f>
        <v>0</v>
      </c>
      <c r="P28" s="44">
        <f t="shared" si="9"/>
        <v>0</v>
      </c>
      <c r="Q28" s="44">
        <f t="shared" si="10"/>
        <v>0</v>
      </c>
      <c r="R28" s="45" t="str">
        <f t="shared" si="11"/>
        <v>no</v>
      </c>
      <c r="S28" s="51">
        <f>SUM('All Units in Order by Number'!AQ28:AZ28)</f>
        <v>0</v>
      </c>
      <c r="T28" s="44">
        <f t="shared" si="12"/>
        <v>0</v>
      </c>
      <c r="U28" s="44">
        <f t="shared" si="13"/>
        <v>0</v>
      </c>
      <c r="V28" s="45" t="str">
        <f t="shared" si="14"/>
        <v>no</v>
      </c>
      <c r="W28" s="7">
        <f>SUM('All Units in Order by Number'!BA28:BJ28)</f>
        <v>4362</v>
      </c>
      <c r="X28" s="41">
        <f t="shared" si="15"/>
        <v>0.133101</v>
      </c>
      <c r="Y28" s="41">
        <f t="shared" si="16"/>
        <v>0.009033</v>
      </c>
      <c r="Z28" s="36" t="str">
        <f t="shared" si="17"/>
        <v>yes</v>
      </c>
      <c r="AA28" s="7">
        <f>SUM('All Units in Order by Number'!BK28:BT28)</f>
        <v>28070</v>
      </c>
      <c r="AB28" s="41">
        <f t="shared" si="18"/>
        <v>0.856524</v>
      </c>
      <c r="AC28" s="41">
        <f t="shared" si="19"/>
        <v>0.079165</v>
      </c>
      <c r="AD28" s="36" t="str">
        <f t="shared" si="20"/>
        <v>yes</v>
      </c>
      <c r="AE28" s="51">
        <f>SUM('All Units in Order by Number'!BU28:CD28)</f>
        <v>0</v>
      </c>
      <c r="AF28" s="44">
        <f t="shared" si="21"/>
        <v>0</v>
      </c>
      <c r="AG28" s="44">
        <f t="shared" si="22"/>
        <v>0</v>
      </c>
      <c r="AH28" s="45" t="str">
        <f t="shared" si="23"/>
        <v>no</v>
      </c>
      <c r="AI28" s="51">
        <f>SUM('All Units in Order by Number'!CE28:CN28)</f>
        <v>0</v>
      </c>
      <c r="AJ28" s="44">
        <f t="shared" si="24"/>
        <v>0</v>
      </c>
      <c r="AK28" s="44">
        <f t="shared" si="25"/>
        <v>0</v>
      </c>
      <c r="AL28" s="45" t="str">
        <f t="shared" si="26"/>
        <v>no</v>
      </c>
      <c r="AM28" s="51">
        <f>SUM('All Units in Order by Number'!CO28:CX28)</f>
        <v>0</v>
      </c>
      <c r="AN28" s="44">
        <f t="shared" si="27"/>
        <v>0</v>
      </c>
      <c r="AO28" s="44">
        <f t="shared" si="28"/>
        <v>0</v>
      </c>
      <c r="AP28" s="45" t="str">
        <f t="shared" si="29"/>
        <v>no</v>
      </c>
      <c r="AQ28" s="51">
        <f>SUM('All Units in Order by Number'!CY28:DH28)</f>
        <v>0</v>
      </c>
      <c r="AR28" s="44">
        <f t="shared" si="30"/>
        <v>0</v>
      </c>
      <c r="AS28" s="44">
        <f t="shared" si="31"/>
        <v>0</v>
      </c>
      <c r="AT28" s="45" t="str">
        <f t="shared" si="32"/>
        <v>no</v>
      </c>
      <c r="AU28" s="51">
        <f>SUM('All Units in Order by Number'!DI28:DR28)</f>
        <v>0</v>
      </c>
      <c r="AV28" s="44">
        <f t="shared" si="33"/>
        <v>0</v>
      </c>
      <c r="AW28" s="44">
        <f t="shared" si="34"/>
        <v>0</v>
      </c>
      <c r="AX28" s="45" t="str">
        <f t="shared" si="35"/>
        <v>no</v>
      </c>
      <c r="AY28" s="51">
        <f>SUM('All Units in Order by Number'!DS28:EB28)</f>
        <v>0</v>
      </c>
      <c r="AZ28" s="44">
        <f t="shared" si="36"/>
        <v>0</v>
      </c>
      <c r="BA28" s="44">
        <f t="shared" si="37"/>
        <v>0</v>
      </c>
      <c r="BB28" s="45" t="str">
        <f t="shared" si="38"/>
        <v>no</v>
      </c>
      <c r="BC28" s="7">
        <f>SUM('All Units in Order by Number'!EC28:EL28)</f>
        <v>340</v>
      </c>
      <c r="BD28" s="41">
        <f t="shared" si="39"/>
        <v>0.010375</v>
      </c>
      <c r="BE28" s="41">
        <f t="shared" si="40"/>
        <v>0.000834</v>
      </c>
      <c r="BF28" s="36" t="str">
        <f t="shared" si="41"/>
        <v>yes</v>
      </c>
      <c r="BG28" s="51">
        <f>SUM('All Units in Order by Number'!EM28:EV28)</f>
        <v>0</v>
      </c>
      <c r="BH28" s="44">
        <f t="shared" si="42"/>
        <v>0</v>
      </c>
      <c r="BI28" s="44">
        <f t="shared" si="43"/>
        <v>0</v>
      </c>
      <c r="BJ28" s="45" t="str">
        <f t="shared" si="44"/>
        <v>no</v>
      </c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</row>
    <row r="29" spans="1:78" ht="12.75">
      <c r="A29" s="18" t="s">
        <v>25</v>
      </c>
      <c r="B29" s="24">
        <v>97998</v>
      </c>
      <c r="C29" s="32">
        <f>SUM('All Units in Order by Number'!C29:L29)</f>
        <v>19417</v>
      </c>
      <c r="D29" s="41">
        <f t="shared" si="0"/>
        <v>0.198137</v>
      </c>
      <c r="E29" s="41">
        <f t="shared" si="1"/>
        <v>0.063587</v>
      </c>
      <c r="F29" s="36" t="str">
        <f t="shared" si="2"/>
        <v>yes</v>
      </c>
      <c r="G29" s="21">
        <f>SUM('All Units in Order by Number'!M29:V29)</f>
        <v>3774</v>
      </c>
      <c r="H29" s="41">
        <f t="shared" si="3"/>
        <v>0.038511</v>
      </c>
      <c r="I29" s="41">
        <f t="shared" si="4"/>
        <v>0.036533</v>
      </c>
      <c r="J29" s="36" t="str">
        <f t="shared" si="5"/>
        <v>yes</v>
      </c>
      <c r="K29" s="7">
        <f>SUM('All Units in Order by Number'!W29:AF29)</f>
        <v>255</v>
      </c>
      <c r="L29" s="41">
        <f t="shared" si="6"/>
        <v>0.002602</v>
      </c>
      <c r="M29" s="41">
        <f t="shared" si="7"/>
        <v>0.000801</v>
      </c>
      <c r="N29" s="36" t="str">
        <f t="shared" si="8"/>
        <v>yes</v>
      </c>
      <c r="O29" s="7">
        <f>SUM('All Units in Order by Number'!AG29:AP29)</f>
        <v>5702</v>
      </c>
      <c r="P29" s="41">
        <f t="shared" si="9"/>
        <v>0.058185</v>
      </c>
      <c r="Q29" s="41">
        <f t="shared" si="10"/>
        <v>0.013292</v>
      </c>
      <c r="R29" s="36" t="str">
        <f t="shared" si="11"/>
        <v>yes</v>
      </c>
      <c r="S29" s="7">
        <f>SUM('All Units in Order by Number'!AQ29:AZ29)</f>
        <v>520</v>
      </c>
      <c r="T29" s="41">
        <f t="shared" si="12"/>
        <v>0.005306</v>
      </c>
      <c r="U29" s="41">
        <f t="shared" si="13"/>
        <v>0.001222</v>
      </c>
      <c r="V29" s="36" t="str">
        <f t="shared" si="14"/>
        <v>yes</v>
      </c>
      <c r="W29" s="7">
        <f>SUM('All Units in Order by Number'!BA29:BJ29)</f>
        <v>3102</v>
      </c>
      <c r="X29" s="41">
        <f t="shared" si="15"/>
        <v>0.031654</v>
      </c>
      <c r="Y29" s="41">
        <f t="shared" si="16"/>
        <v>0.006424</v>
      </c>
      <c r="Z29" s="36" t="str">
        <f t="shared" si="17"/>
        <v>yes</v>
      </c>
      <c r="AA29" s="7">
        <f>SUM('All Units in Order by Number'!BK29:BT29)</f>
        <v>35484</v>
      </c>
      <c r="AB29" s="41">
        <f t="shared" si="18"/>
        <v>0.362089</v>
      </c>
      <c r="AC29" s="41">
        <f t="shared" si="19"/>
        <v>0.100074</v>
      </c>
      <c r="AD29" s="36" t="str">
        <f t="shared" si="20"/>
        <v>yes</v>
      </c>
      <c r="AE29" s="7">
        <f>SUM('All Units in Order by Number'!BU29:CD29)</f>
        <v>466</v>
      </c>
      <c r="AF29" s="41">
        <f t="shared" si="21"/>
        <v>0.004755</v>
      </c>
      <c r="AG29" s="41">
        <f t="shared" si="22"/>
        <v>0.001052</v>
      </c>
      <c r="AH29" s="36" t="str">
        <f t="shared" si="23"/>
        <v>yes</v>
      </c>
      <c r="AI29" s="7">
        <f>SUM('All Units in Order by Number'!CE29:CN29)</f>
        <v>19671</v>
      </c>
      <c r="AJ29" s="41">
        <f t="shared" si="24"/>
        <v>0.200729</v>
      </c>
      <c r="AK29" s="41">
        <f t="shared" si="25"/>
        <v>0.092027</v>
      </c>
      <c r="AL29" s="36" t="str">
        <f t="shared" si="26"/>
        <v>yes</v>
      </c>
      <c r="AM29" s="51">
        <f>SUM('All Units in Order by Number'!CO29:CX29)</f>
        <v>0</v>
      </c>
      <c r="AN29" s="44">
        <f t="shared" si="27"/>
        <v>0</v>
      </c>
      <c r="AO29" s="44">
        <f t="shared" si="28"/>
        <v>0</v>
      </c>
      <c r="AP29" s="45" t="str">
        <f t="shared" si="29"/>
        <v>no</v>
      </c>
      <c r="AQ29" s="7">
        <f>SUM('All Units in Order by Number'!CY29:DH29)</f>
        <v>1449</v>
      </c>
      <c r="AR29" s="41">
        <f t="shared" si="30"/>
        <v>0.014786</v>
      </c>
      <c r="AS29" s="41">
        <f t="shared" si="31"/>
        <v>0.004869</v>
      </c>
      <c r="AT29" s="36" t="str">
        <f t="shared" si="32"/>
        <v>yes</v>
      </c>
      <c r="AU29" s="7">
        <f>SUM('All Units in Order by Number'!DI29:DR29)</f>
        <v>5098</v>
      </c>
      <c r="AV29" s="41">
        <f t="shared" si="33"/>
        <v>0.052021</v>
      </c>
      <c r="AW29" s="41">
        <f t="shared" si="34"/>
        <v>0.022399</v>
      </c>
      <c r="AX29" s="36" t="str">
        <f t="shared" si="35"/>
        <v>yes</v>
      </c>
      <c r="AY29" s="7">
        <f>SUM('All Units in Order by Number'!DS29:EB29)</f>
        <v>73</v>
      </c>
      <c r="AZ29" s="41">
        <f t="shared" si="36"/>
        <v>0.000745</v>
      </c>
      <c r="BA29" s="41">
        <f t="shared" si="37"/>
        <v>0.000254</v>
      </c>
      <c r="BB29" s="36" t="str">
        <f t="shared" si="38"/>
        <v>yes</v>
      </c>
      <c r="BC29" s="7">
        <f>SUM('All Units in Order by Number'!EC29:EL29)</f>
        <v>903</v>
      </c>
      <c r="BD29" s="41">
        <f t="shared" si="39"/>
        <v>0.009214</v>
      </c>
      <c r="BE29" s="41">
        <f t="shared" si="40"/>
        <v>0.002214</v>
      </c>
      <c r="BF29" s="36" t="str">
        <f t="shared" si="41"/>
        <v>yes</v>
      </c>
      <c r="BG29" s="7">
        <f>SUM('All Units in Order by Number'!EM29:EV29)</f>
        <v>2084</v>
      </c>
      <c r="BH29" s="41">
        <f t="shared" si="42"/>
        <v>0.021266</v>
      </c>
      <c r="BI29" s="41">
        <f t="shared" si="43"/>
        <v>0.011106</v>
      </c>
      <c r="BJ29" s="36" t="str">
        <f t="shared" si="44"/>
        <v>yes</v>
      </c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</row>
    <row r="30" spans="1:78" ht="12.75">
      <c r="A30" s="18" t="s">
        <v>26</v>
      </c>
      <c r="B30" s="24">
        <v>29160</v>
      </c>
      <c r="C30" s="43">
        <f>SUM('All Units in Order by Number'!C30:L30)</f>
        <v>0</v>
      </c>
      <c r="D30" s="44">
        <f t="shared" si="0"/>
        <v>0</v>
      </c>
      <c r="E30" s="44">
        <f t="shared" si="1"/>
        <v>0</v>
      </c>
      <c r="F30" s="45" t="str">
        <f t="shared" si="2"/>
        <v>no</v>
      </c>
      <c r="G30" s="50">
        <f>SUM('All Units in Order by Number'!M30:V30)</f>
        <v>0</v>
      </c>
      <c r="H30" s="44">
        <f t="shared" si="3"/>
        <v>0</v>
      </c>
      <c r="I30" s="44">
        <f t="shared" si="4"/>
        <v>0</v>
      </c>
      <c r="J30" s="45" t="str">
        <f t="shared" si="5"/>
        <v>no</v>
      </c>
      <c r="K30" s="51">
        <f>SUM('All Units in Order by Number'!W30:AF30)</f>
        <v>0</v>
      </c>
      <c r="L30" s="44">
        <f t="shared" si="6"/>
        <v>0</v>
      </c>
      <c r="M30" s="44">
        <f t="shared" si="7"/>
        <v>0</v>
      </c>
      <c r="N30" s="45" t="str">
        <f t="shared" si="8"/>
        <v>no</v>
      </c>
      <c r="O30" s="51">
        <f>SUM('All Units in Order by Number'!AG30:AP30)</f>
        <v>0</v>
      </c>
      <c r="P30" s="44">
        <f t="shared" si="9"/>
        <v>0</v>
      </c>
      <c r="Q30" s="44">
        <f t="shared" si="10"/>
        <v>0</v>
      </c>
      <c r="R30" s="45" t="str">
        <f t="shared" si="11"/>
        <v>no</v>
      </c>
      <c r="S30" s="51">
        <f>SUM('All Units in Order by Number'!AQ30:AZ30)</f>
        <v>0</v>
      </c>
      <c r="T30" s="44">
        <f t="shared" si="12"/>
        <v>0</v>
      </c>
      <c r="U30" s="44">
        <f t="shared" si="13"/>
        <v>0</v>
      </c>
      <c r="V30" s="45" t="str">
        <f t="shared" si="14"/>
        <v>no</v>
      </c>
      <c r="W30" s="51">
        <f>SUM('All Units in Order by Number'!BA30:BJ30)</f>
        <v>0</v>
      </c>
      <c r="X30" s="44">
        <f t="shared" si="15"/>
        <v>0</v>
      </c>
      <c r="Y30" s="44">
        <f t="shared" si="16"/>
        <v>0</v>
      </c>
      <c r="Z30" s="45" t="str">
        <f t="shared" si="17"/>
        <v>no</v>
      </c>
      <c r="AA30" s="7">
        <f>SUM('All Units in Order by Number'!BK30:BT30)</f>
        <v>130</v>
      </c>
      <c r="AB30" s="41">
        <f t="shared" si="18"/>
        <v>0.004458</v>
      </c>
      <c r="AC30" s="41">
        <f t="shared" si="19"/>
        <v>0.000367</v>
      </c>
      <c r="AD30" s="36" t="str">
        <f t="shared" si="20"/>
        <v>yes</v>
      </c>
      <c r="AE30" s="51">
        <f>SUM('All Units in Order by Number'!BU30:CD30)</f>
        <v>0</v>
      </c>
      <c r="AF30" s="44">
        <f t="shared" si="21"/>
        <v>0</v>
      </c>
      <c r="AG30" s="44">
        <f t="shared" si="22"/>
        <v>0</v>
      </c>
      <c r="AH30" s="45" t="str">
        <f t="shared" si="23"/>
        <v>no</v>
      </c>
      <c r="AI30" s="51">
        <f>SUM('All Units in Order by Number'!CE30:CN30)</f>
        <v>0</v>
      </c>
      <c r="AJ30" s="44">
        <f t="shared" si="24"/>
        <v>0</v>
      </c>
      <c r="AK30" s="44">
        <f t="shared" si="25"/>
        <v>0</v>
      </c>
      <c r="AL30" s="45" t="str">
        <f t="shared" si="26"/>
        <v>no</v>
      </c>
      <c r="AM30" s="51">
        <f>SUM('All Units in Order by Number'!CO30:CX30)</f>
        <v>0</v>
      </c>
      <c r="AN30" s="44">
        <f t="shared" si="27"/>
        <v>0</v>
      </c>
      <c r="AO30" s="44">
        <f t="shared" si="28"/>
        <v>0</v>
      </c>
      <c r="AP30" s="45" t="str">
        <f t="shared" si="29"/>
        <v>no</v>
      </c>
      <c r="AQ30" s="7">
        <f>SUM('All Units in Order by Number'!CY30:DH30)</f>
        <v>1800</v>
      </c>
      <c r="AR30" s="41">
        <f t="shared" si="30"/>
        <v>0.061728</v>
      </c>
      <c r="AS30" s="41">
        <f t="shared" si="31"/>
        <v>0.006049</v>
      </c>
      <c r="AT30" s="36" t="str">
        <f t="shared" si="32"/>
        <v>yes</v>
      </c>
      <c r="AU30" s="51">
        <f>SUM('All Units in Order by Number'!DI30:DR30)</f>
        <v>0</v>
      </c>
      <c r="AV30" s="44">
        <f t="shared" si="33"/>
        <v>0</v>
      </c>
      <c r="AW30" s="44">
        <f t="shared" si="34"/>
        <v>0</v>
      </c>
      <c r="AX30" s="45" t="str">
        <f t="shared" si="35"/>
        <v>no</v>
      </c>
      <c r="AY30" s="7">
        <f>SUM('All Units in Order by Number'!DS30:EB30)</f>
        <v>270</v>
      </c>
      <c r="AZ30" s="41">
        <f t="shared" si="36"/>
        <v>0.009259</v>
      </c>
      <c r="BA30" s="41">
        <f t="shared" si="37"/>
        <v>0.00094</v>
      </c>
      <c r="BB30" s="36" t="str">
        <f t="shared" si="38"/>
        <v>yes</v>
      </c>
      <c r="BC30" s="7">
        <f>SUM('All Units in Order by Number'!EC30:EL30)</f>
        <v>540</v>
      </c>
      <c r="BD30" s="41">
        <f t="shared" si="39"/>
        <v>0.018519</v>
      </c>
      <c r="BE30" s="41">
        <f t="shared" si="40"/>
        <v>0.001324</v>
      </c>
      <c r="BF30" s="36" t="str">
        <f t="shared" si="41"/>
        <v>yes</v>
      </c>
      <c r="BG30" s="7">
        <f>SUM('All Units in Order by Number'!EM30:EV30)</f>
        <v>26420</v>
      </c>
      <c r="BH30" s="41">
        <f t="shared" si="42"/>
        <v>0.906036</v>
      </c>
      <c r="BI30" s="41">
        <f t="shared" si="43"/>
        <v>0.140797</v>
      </c>
      <c r="BJ30" s="36" t="str">
        <f t="shared" si="44"/>
        <v>yes</v>
      </c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</row>
    <row r="31" spans="1:78" ht="12.75">
      <c r="A31" s="18" t="s">
        <v>27</v>
      </c>
      <c r="B31" s="24">
        <v>104672</v>
      </c>
      <c r="C31" s="32">
        <f>SUM('All Units in Order by Number'!C31:L31)</f>
        <v>11717</v>
      </c>
      <c r="D31" s="41">
        <f t="shared" si="0"/>
        <v>0.11194</v>
      </c>
      <c r="E31" s="41">
        <f t="shared" si="1"/>
        <v>0.038371</v>
      </c>
      <c r="F31" s="36" t="str">
        <f t="shared" si="2"/>
        <v>yes</v>
      </c>
      <c r="G31" s="21">
        <f>SUM('All Units in Order by Number'!M31:V31)</f>
        <v>913</v>
      </c>
      <c r="H31" s="41">
        <f t="shared" si="3"/>
        <v>0.008722</v>
      </c>
      <c r="I31" s="41">
        <f t="shared" si="4"/>
        <v>0.008838</v>
      </c>
      <c r="J31" s="36" t="str">
        <f t="shared" si="5"/>
        <v>yes</v>
      </c>
      <c r="K31" s="7">
        <f>SUM('All Units in Order by Number'!W31:AF31)</f>
        <v>4144</v>
      </c>
      <c r="L31" s="41">
        <f t="shared" si="6"/>
        <v>0.03959</v>
      </c>
      <c r="M31" s="41">
        <f t="shared" si="7"/>
        <v>0.01302</v>
      </c>
      <c r="N31" s="36" t="str">
        <f t="shared" si="8"/>
        <v>yes</v>
      </c>
      <c r="O31" s="7">
        <f>SUM('All Units in Order by Number'!AG31:AP31)</f>
        <v>17390</v>
      </c>
      <c r="P31" s="41">
        <f t="shared" si="9"/>
        <v>0.166138</v>
      </c>
      <c r="Q31" s="41">
        <f t="shared" si="10"/>
        <v>0.040539</v>
      </c>
      <c r="R31" s="36" t="str">
        <f t="shared" si="11"/>
        <v>yes</v>
      </c>
      <c r="S31" s="51">
        <f>SUM('All Units in Order by Number'!AQ31:AZ31)</f>
        <v>0</v>
      </c>
      <c r="T31" s="44">
        <f t="shared" si="12"/>
        <v>0</v>
      </c>
      <c r="U31" s="44">
        <f t="shared" si="13"/>
        <v>0</v>
      </c>
      <c r="V31" s="45" t="str">
        <f t="shared" si="14"/>
        <v>no</v>
      </c>
      <c r="W31" s="7">
        <f>SUM('All Units in Order by Number'!BA31:BJ31)</f>
        <v>21131</v>
      </c>
      <c r="X31" s="41">
        <f t="shared" si="15"/>
        <v>0.201878</v>
      </c>
      <c r="Y31" s="41">
        <f t="shared" si="16"/>
        <v>0.043758</v>
      </c>
      <c r="Z31" s="36" t="str">
        <f t="shared" si="17"/>
        <v>yes</v>
      </c>
      <c r="AA31" s="7">
        <f>SUM('All Units in Order by Number'!BK31:BT31)</f>
        <v>26289</v>
      </c>
      <c r="AB31" s="41">
        <f t="shared" si="18"/>
        <v>0.251156</v>
      </c>
      <c r="AC31" s="41">
        <f t="shared" si="19"/>
        <v>0.074142</v>
      </c>
      <c r="AD31" s="36" t="str">
        <f t="shared" si="20"/>
        <v>yes</v>
      </c>
      <c r="AE31" s="7">
        <f>SUM('All Units in Order by Number'!BU31:CD31)</f>
        <v>9577</v>
      </c>
      <c r="AF31" s="41">
        <f t="shared" si="21"/>
        <v>0.091495</v>
      </c>
      <c r="AG31" s="41">
        <f t="shared" si="22"/>
        <v>0.021613</v>
      </c>
      <c r="AH31" s="36" t="str">
        <f t="shared" si="23"/>
        <v>yes</v>
      </c>
      <c r="AI31" s="51">
        <f>SUM('All Units in Order by Number'!CE31:CN31)</f>
        <v>0</v>
      </c>
      <c r="AJ31" s="44">
        <f t="shared" si="24"/>
        <v>0</v>
      </c>
      <c r="AK31" s="44">
        <f t="shared" si="25"/>
        <v>0</v>
      </c>
      <c r="AL31" s="45" t="str">
        <f t="shared" si="26"/>
        <v>no</v>
      </c>
      <c r="AM31" s="51">
        <f>SUM('All Units in Order by Number'!CO31:CX31)</f>
        <v>0</v>
      </c>
      <c r="AN31" s="44">
        <f t="shared" si="27"/>
        <v>0</v>
      </c>
      <c r="AO31" s="44">
        <f t="shared" si="28"/>
        <v>0</v>
      </c>
      <c r="AP31" s="45" t="str">
        <f t="shared" si="29"/>
        <v>no</v>
      </c>
      <c r="AQ31" s="7">
        <f>SUM('All Units in Order by Number'!CY31:DH31)</f>
        <v>5460</v>
      </c>
      <c r="AR31" s="41">
        <f t="shared" si="30"/>
        <v>0.052163</v>
      </c>
      <c r="AS31" s="41">
        <f t="shared" si="31"/>
        <v>0.018349</v>
      </c>
      <c r="AT31" s="36" t="str">
        <f t="shared" si="32"/>
        <v>yes</v>
      </c>
      <c r="AU31" s="7">
        <f>SUM('All Units in Order by Number'!DI31:DR31)</f>
        <v>1882</v>
      </c>
      <c r="AV31" s="41">
        <f t="shared" si="33"/>
        <v>0.01798</v>
      </c>
      <c r="AW31" s="41">
        <f t="shared" si="34"/>
        <v>0.008269</v>
      </c>
      <c r="AX31" s="36" t="str">
        <f t="shared" si="35"/>
        <v>yes</v>
      </c>
      <c r="AY31" s="51">
        <f>SUM('All Units in Order by Number'!DS31:EB31)</f>
        <v>0</v>
      </c>
      <c r="AZ31" s="44">
        <f t="shared" si="36"/>
        <v>0</v>
      </c>
      <c r="BA31" s="44">
        <f t="shared" si="37"/>
        <v>0</v>
      </c>
      <c r="BB31" s="45" t="str">
        <f t="shared" si="38"/>
        <v>no</v>
      </c>
      <c r="BC31" s="7">
        <f>SUM('All Units in Order by Number'!EC31:EL31)</f>
        <v>6169</v>
      </c>
      <c r="BD31" s="41">
        <f t="shared" si="39"/>
        <v>0.058936</v>
      </c>
      <c r="BE31" s="41">
        <f t="shared" si="40"/>
        <v>0.015128</v>
      </c>
      <c r="BF31" s="36" t="str">
        <f t="shared" si="41"/>
        <v>yes</v>
      </c>
      <c r="BG31" s="51">
        <f>SUM('All Units in Order by Number'!EM31:EV31)</f>
        <v>0</v>
      </c>
      <c r="BH31" s="44">
        <f t="shared" si="42"/>
        <v>0</v>
      </c>
      <c r="BI31" s="44">
        <f t="shared" si="43"/>
        <v>0</v>
      </c>
      <c r="BJ31" s="45" t="str">
        <f t="shared" si="44"/>
        <v>no</v>
      </c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2.75">
      <c r="A32" s="18" t="s">
        <v>28</v>
      </c>
      <c r="B32" s="24">
        <v>4374</v>
      </c>
      <c r="C32" s="43">
        <f>SUM('All Units in Order by Number'!C32:L32)</f>
        <v>0</v>
      </c>
      <c r="D32" s="44">
        <f t="shared" si="0"/>
        <v>0</v>
      </c>
      <c r="E32" s="44">
        <f t="shared" si="1"/>
        <v>0</v>
      </c>
      <c r="F32" s="45" t="str">
        <f t="shared" si="2"/>
        <v>no</v>
      </c>
      <c r="G32" s="50">
        <f>SUM('All Units in Order by Number'!M32:V32)</f>
        <v>0</v>
      </c>
      <c r="H32" s="44">
        <f t="shared" si="3"/>
        <v>0</v>
      </c>
      <c r="I32" s="44">
        <f t="shared" si="4"/>
        <v>0</v>
      </c>
      <c r="J32" s="45" t="str">
        <f t="shared" si="5"/>
        <v>no</v>
      </c>
      <c r="K32" s="7">
        <f>SUM('All Units in Order by Number'!W32:AF32)</f>
        <v>467</v>
      </c>
      <c r="L32" s="41">
        <f t="shared" si="6"/>
        <v>0.106767</v>
      </c>
      <c r="M32" s="41">
        <f t="shared" si="7"/>
        <v>0.001467</v>
      </c>
      <c r="N32" s="36" t="str">
        <f t="shared" si="8"/>
        <v>yes</v>
      </c>
      <c r="O32" s="51">
        <f>SUM('All Units in Order by Number'!AG32:AP32)</f>
        <v>0</v>
      </c>
      <c r="P32" s="44">
        <f t="shared" si="9"/>
        <v>0</v>
      </c>
      <c r="Q32" s="44">
        <f t="shared" si="10"/>
        <v>0</v>
      </c>
      <c r="R32" s="45" t="str">
        <f t="shared" si="11"/>
        <v>no</v>
      </c>
      <c r="S32" s="7">
        <f>SUM('All Units in Order by Number'!AQ32:AZ32)</f>
        <v>2046</v>
      </c>
      <c r="T32" s="41">
        <f t="shared" si="12"/>
        <v>0.467764</v>
      </c>
      <c r="U32" s="41">
        <f t="shared" si="13"/>
        <v>0.004806</v>
      </c>
      <c r="V32" s="36" t="str">
        <f t="shared" si="14"/>
        <v>yes</v>
      </c>
      <c r="W32" s="51">
        <f>SUM('All Units in Order by Number'!BA32:BJ32)</f>
        <v>0</v>
      </c>
      <c r="X32" s="44">
        <f t="shared" si="15"/>
        <v>0</v>
      </c>
      <c r="Y32" s="44">
        <f t="shared" si="16"/>
        <v>0</v>
      </c>
      <c r="Z32" s="45" t="str">
        <f t="shared" si="17"/>
        <v>no</v>
      </c>
      <c r="AA32" s="51">
        <f>SUM('All Units in Order by Number'!BK32:BT32)</f>
        <v>0</v>
      </c>
      <c r="AB32" s="44">
        <f t="shared" si="18"/>
        <v>0</v>
      </c>
      <c r="AC32" s="44">
        <f t="shared" si="19"/>
        <v>0</v>
      </c>
      <c r="AD32" s="45" t="str">
        <f t="shared" si="20"/>
        <v>no</v>
      </c>
      <c r="AE32" s="51">
        <f>SUM('All Units in Order by Number'!BU32:CD32)</f>
        <v>0</v>
      </c>
      <c r="AF32" s="44">
        <f t="shared" si="21"/>
        <v>0</v>
      </c>
      <c r="AG32" s="44">
        <f t="shared" si="22"/>
        <v>0</v>
      </c>
      <c r="AH32" s="45" t="str">
        <f t="shared" si="23"/>
        <v>no</v>
      </c>
      <c r="AI32" s="51">
        <f>SUM('All Units in Order by Number'!CE32:CN32)</f>
        <v>0</v>
      </c>
      <c r="AJ32" s="44">
        <f t="shared" si="24"/>
        <v>0</v>
      </c>
      <c r="AK32" s="44">
        <f t="shared" si="25"/>
        <v>0</v>
      </c>
      <c r="AL32" s="45" t="str">
        <f t="shared" si="26"/>
        <v>no</v>
      </c>
      <c r="AM32" s="51">
        <f>SUM('All Units in Order by Number'!CO32:CX32)</f>
        <v>0</v>
      </c>
      <c r="AN32" s="44">
        <f t="shared" si="27"/>
        <v>0</v>
      </c>
      <c r="AO32" s="44">
        <f t="shared" si="28"/>
        <v>0</v>
      </c>
      <c r="AP32" s="45" t="str">
        <f t="shared" si="29"/>
        <v>no</v>
      </c>
      <c r="AQ32" s="51">
        <f>SUM('All Units in Order by Number'!CY32:DH32)</f>
        <v>0</v>
      </c>
      <c r="AR32" s="44">
        <f t="shared" si="30"/>
        <v>0</v>
      </c>
      <c r="AS32" s="44">
        <f t="shared" si="31"/>
        <v>0</v>
      </c>
      <c r="AT32" s="45" t="str">
        <f t="shared" si="32"/>
        <v>no</v>
      </c>
      <c r="AU32" s="51">
        <f>SUM('All Units in Order by Number'!DI32:DR32)</f>
        <v>0</v>
      </c>
      <c r="AV32" s="44">
        <f t="shared" si="33"/>
        <v>0</v>
      </c>
      <c r="AW32" s="44">
        <f t="shared" si="34"/>
        <v>0</v>
      </c>
      <c r="AX32" s="45" t="str">
        <f t="shared" si="35"/>
        <v>no</v>
      </c>
      <c r="AY32" s="7">
        <f>SUM('All Units in Order by Number'!DS32:EB32)</f>
        <v>512</v>
      </c>
      <c r="AZ32" s="41">
        <f t="shared" si="36"/>
        <v>0.117055</v>
      </c>
      <c r="BA32" s="41">
        <f t="shared" si="37"/>
        <v>0.001783</v>
      </c>
      <c r="BB32" s="36" t="str">
        <f t="shared" si="38"/>
        <v>yes</v>
      </c>
      <c r="BC32" s="7">
        <f>SUM('All Units in Order by Number'!EC32:EL32)</f>
        <v>1349</v>
      </c>
      <c r="BD32" s="41">
        <f t="shared" si="39"/>
        <v>0.308413</v>
      </c>
      <c r="BE32" s="41">
        <f t="shared" si="40"/>
        <v>0.003308</v>
      </c>
      <c r="BF32" s="36" t="str">
        <f t="shared" si="41"/>
        <v>yes</v>
      </c>
      <c r="BG32" s="51">
        <f>SUM('All Units in Order by Number'!EM32:EV32)</f>
        <v>0</v>
      </c>
      <c r="BH32" s="44">
        <f t="shared" si="42"/>
        <v>0</v>
      </c>
      <c r="BI32" s="44">
        <f t="shared" si="43"/>
        <v>0</v>
      </c>
      <c r="BJ32" s="45" t="str">
        <f t="shared" si="44"/>
        <v>no</v>
      </c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12.75">
      <c r="A33" s="18" t="s">
        <v>30</v>
      </c>
      <c r="B33" s="24">
        <v>38710</v>
      </c>
      <c r="C33" s="32">
        <f>SUM('All Units in Order by Number'!C33:L33)</f>
        <v>3440</v>
      </c>
      <c r="D33" s="41">
        <f t="shared" si="0"/>
        <v>0.088866</v>
      </c>
      <c r="E33" s="41">
        <f t="shared" si="1"/>
        <v>0.011265</v>
      </c>
      <c r="F33" s="36" t="str">
        <f t="shared" si="2"/>
        <v>yes</v>
      </c>
      <c r="G33" s="50">
        <f>SUM('All Units in Order by Number'!M33:V33)</f>
        <v>0</v>
      </c>
      <c r="H33" s="44">
        <f t="shared" si="3"/>
        <v>0</v>
      </c>
      <c r="I33" s="44">
        <f t="shared" si="4"/>
        <v>0</v>
      </c>
      <c r="J33" s="45" t="str">
        <f t="shared" si="5"/>
        <v>no</v>
      </c>
      <c r="K33" s="7">
        <f>SUM('All Units in Order by Number'!W33:AF33)</f>
        <v>586</v>
      </c>
      <c r="L33" s="41">
        <f t="shared" si="6"/>
        <v>0.015138</v>
      </c>
      <c r="M33" s="41">
        <f t="shared" si="7"/>
        <v>0.001841</v>
      </c>
      <c r="N33" s="36" t="str">
        <f t="shared" si="8"/>
        <v>yes</v>
      </c>
      <c r="O33" s="7">
        <f>SUM('All Units in Order by Number'!AG33:AP33)</f>
        <v>3932</v>
      </c>
      <c r="P33" s="41">
        <f t="shared" si="9"/>
        <v>0.101576</v>
      </c>
      <c r="Q33" s="41">
        <f t="shared" si="10"/>
        <v>0.009166</v>
      </c>
      <c r="R33" s="36" t="str">
        <f t="shared" si="11"/>
        <v>yes</v>
      </c>
      <c r="S33" s="7">
        <f>SUM('All Units in Order by Number'!AQ33:AZ33)</f>
        <v>420</v>
      </c>
      <c r="T33" s="41">
        <f t="shared" si="12"/>
        <v>0.01085</v>
      </c>
      <c r="U33" s="41">
        <f t="shared" si="13"/>
        <v>0.000987</v>
      </c>
      <c r="V33" s="36" t="str">
        <f t="shared" si="14"/>
        <v>yes</v>
      </c>
      <c r="W33" s="7">
        <f>SUM('All Units in Order by Number'!BA33:BJ33)</f>
        <v>6256</v>
      </c>
      <c r="X33" s="41">
        <f t="shared" si="15"/>
        <v>0.161612</v>
      </c>
      <c r="Y33" s="41">
        <f t="shared" si="16"/>
        <v>0.012955</v>
      </c>
      <c r="Z33" s="36" t="str">
        <f t="shared" si="17"/>
        <v>yes</v>
      </c>
      <c r="AA33" s="7">
        <f>SUM('All Units in Order by Number'!BK33:BT33)</f>
        <v>8894</v>
      </c>
      <c r="AB33" s="41">
        <f t="shared" si="18"/>
        <v>0.22976</v>
      </c>
      <c r="AC33" s="41">
        <f t="shared" si="19"/>
        <v>0.025083</v>
      </c>
      <c r="AD33" s="36" t="str">
        <f t="shared" si="20"/>
        <v>yes</v>
      </c>
      <c r="AE33" s="7">
        <f>SUM('All Units in Order by Number'!BU33:CD33)</f>
        <v>1057</v>
      </c>
      <c r="AF33" s="41">
        <f t="shared" si="21"/>
        <v>0.027306</v>
      </c>
      <c r="AG33" s="41">
        <f t="shared" si="22"/>
        <v>0.002385</v>
      </c>
      <c r="AH33" s="36" t="str">
        <f t="shared" si="23"/>
        <v>yes</v>
      </c>
      <c r="AI33" s="7">
        <f>SUM('All Units in Order by Number'!CE33:CN33)</f>
        <v>7341</v>
      </c>
      <c r="AJ33" s="41">
        <f t="shared" si="24"/>
        <v>0.189641</v>
      </c>
      <c r="AK33" s="41">
        <f t="shared" si="25"/>
        <v>0.034343</v>
      </c>
      <c r="AL33" s="36" t="str">
        <f t="shared" si="26"/>
        <v>yes</v>
      </c>
      <c r="AM33" s="7">
        <f>SUM('All Units in Order by Number'!CO33:CX33)</f>
        <v>148</v>
      </c>
      <c r="AN33" s="41">
        <f t="shared" si="27"/>
        <v>0.003823</v>
      </c>
      <c r="AO33" s="41">
        <f t="shared" si="28"/>
        <v>0.001256</v>
      </c>
      <c r="AP33" s="36" t="str">
        <f t="shared" si="29"/>
        <v>yes</v>
      </c>
      <c r="AQ33" s="7">
        <f>SUM('All Units in Order by Number'!CY33:DH33)</f>
        <v>1815</v>
      </c>
      <c r="AR33" s="41">
        <f t="shared" si="30"/>
        <v>0.046887</v>
      </c>
      <c r="AS33" s="41">
        <f t="shared" si="31"/>
        <v>0.006099</v>
      </c>
      <c r="AT33" s="36" t="str">
        <f t="shared" si="32"/>
        <v>yes</v>
      </c>
      <c r="AU33" s="7">
        <f>SUM('All Units in Order by Number'!DI33:DR33)</f>
        <v>4518</v>
      </c>
      <c r="AV33" s="41">
        <f t="shared" si="33"/>
        <v>0.116714</v>
      </c>
      <c r="AW33" s="41">
        <f t="shared" si="34"/>
        <v>0.019851</v>
      </c>
      <c r="AX33" s="36" t="str">
        <f t="shared" si="35"/>
        <v>yes</v>
      </c>
      <c r="AY33" s="51">
        <f>SUM('All Units in Order by Number'!DS33:EB33)</f>
        <v>0</v>
      </c>
      <c r="AZ33" s="44">
        <f t="shared" si="36"/>
        <v>0</v>
      </c>
      <c r="BA33" s="44">
        <f t="shared" si="37"/>
        <v>0</v>
      </c>
      <c r="BB33" s="45" t="str">
        <f t="shared" si="38"/>
        <v>no</v>
      </c>
      <c r="BC33" s="7">
        <f>SUM('All Units in Order by Number'!EC33:EL33)</f>
        <v>303</v>
      </c>
      <c r="BD33" s="41">
        <f t="shared" si="39"/>
        <v>0.007827</v>
      </c>
      <c r="BE33" s="41">
        <f t="shared" si="40"/>
        <v>0.000743</v>
      </c>
      <c r="BF33" s="36" t="str">
        <f t="shared" si="41"/>
        <v>yes</v>
      </c>
      <c r="BG33" s="51">
        <f>SUM('All Units in Order by Number'!EM33:EV33)</f>
        <v>0</v>
      </c>
      <c r="BH33" s="44">
        <f t="shared" si="42"/>
        <v>0</v>
      </c>
      <c r="BI33" s="44">
        <f t="shared" si="43"/>
        <v>0</v>
      </c>
      <c r="BJ33" s="45" t="str">
        <f t="shared" si="44"/>
        <v>no</v>
      </c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78" ht="12.75">
      <c r="A34" s="18" t="s">
        <v>31</v>
      </c>
      <c r="B34" s="24">
        <v>128489</v>
      </c>
      <c r="C34" s="32">
        <f>SUM('All Units in Order by Number'!C34:L34)</f>
        <v>11210</v>
      </c>
      <c r="D34" s="41">
        <f t="shared" si="0"/>
        <v>0.087245</v>
      </c>
      <c r="E34" s="41">
        <f t="shared" si="1"/>
        <v>0.036711</v>
      </c>
      <c r="F34" s="36" t="str">
        <f t="shared" si="2"/>
        <v>yes</v>
      </c>
      <c r="G34" s="21">
        <f>SUM('All Units in Order by Number'!M34:V34)</f>
        <v>1488</v>
      </c>
      <c r="H34" s="41">
        <f t="shared" si="3"/>
        <v>0.011581</v>
      </c>
      <c r="I34" s="41">
        <f t="shared" si="4"/>
        <v>0.014404</v>
      </c>
      <c r="J34" s="36" t="str">
        <f t="shared" si="5"/>
        <v>yes</v>
      </c>
      <c r="K34" s="7">
        <f>SUM('All Units in Order by Number'!W34:AF34)</f>
        <v>6310</v>
      </c>
      <c r="L34" s="41">
        <f t="shared" si="6"/>
        <v>0.049109</v>
      </c>
      <c r="M34" s="41">
        <f t="shared" si="7"/>
        <v>0.019826</v>
      </c>
      <c r="N34" s="36" t="str">
        <f t="shared" si="8"/>
        <v>yes</v>
      </c>
      <c r="O34" s="7">
        <f>SUM('All Units in Order by Number'!AG34:AP34)</f>
        <v>7470</v>
      </c>
      <c r="P34" s="41">
        <f t="shared" si="9"/>
        <v>0.058137</v>
      </c>
      <c r="Q34" s="41">
        <f t="shared" si="10"/>
        <v>0.017414</v>
      </c>
      <c r="R34" s="36" t="str">
        <f t="shared" si="11"/>
        <v>yes</v>
      </c>
      <c r="S34" s="7">
        <f>SUM('All Units in Order by Number'!AQ34:AZ34)</f>
        <v>31681</v>
      </c>
      <c r="T34" s="41">
        <f t="shared" si="12"/>
        <v>0.246566</v>
      </c>
      <c r="U34" s="41">
        <f t="shared" si="13"/>
        <v>0.07442</v>
      </c>
      <c r="V34" s="36" t="str">
        <f t="shared" si="14"/>
        <v>yes</v>
      </c>
      <c r="W34" s="7">
        <f>SUM('All Units in Order by Number'!BA34:BJ34)</f>
        <v>13145</v>
      </c>
      <c r="X34" s="41">
        <f t="shared" si="15"/>
        <v>0.102304</v>
      </c>
      <c r="Y34" s="41">
        <f t="shared" si="16"/>
        <v>0.02722</v>
      </c>
      <c r="Z34" s="36" t="str">
        <f t="shared" si="17"/>
        <v>yes</v>
      </c>
      <c r="AA34" s="7">
        <f>SUM('All Units in Order by Number'!BK34:BT34)</f>
        <v>1078</v>
      </c>
      <c r="AB34" s="41">
        <f t="shared" si="18"/>
        <v>0.00839</v>
      </c>
      <c r="AC34" s="41">
        <f t="shared" si="19"/>
        <v>0.00304</v>
      </c>
      <c r="AD34" s="36" t="str">
        <f t="shared" si="20"/>
        <v>yes</v>
      </c>
      <c r="AE34" s="7">
        <f>SUM('All Units in Order by Number'!BU34:CD34)</f>
        <v>31786</v>
      </c>
      <c r="AF34" s="41">
        <f t="shared" si="21"/>
        <v>0.247383</v>
      </c>
      <c r="AG34" s="41">
        <f t="shared" si="22"/>
        <v>0.071734</v>
      </c>
      <c r="AH34" s="36" t="str">
        <f t="shared" si="23"/>
        <v>yes</v>
      </c>
      <c r="AI34" s="51">
        <f>SUM('All Units in Order by Number'!CE34:CN34)</f>
        <v>0</v>
      </c>
      <c r="AJ34" s="44">
        <f t="shared" si="24"/>
        <v>0</v>
      </c>
      <c r="AK34" s="44">
        <f t="shared" si="25"/>
        <v>0</v>
      </c>
      <c r="AL34" s="45" t="str">
        <f t="shared" si="26"/>
        <v>no</v>
      </c>
      <c r="AM34" s="51">
        <f>SUM('All Units in Order by Number'!CO34:CX34)</f>
        <v>0</v>
      </c>
      <c r="AN34" s="44">
        <f t="shared" si="27"/>
        <v>0</v>
      </c>
      <c r="AO34" s="44">
        <f t="shared" si="28"/>
        <v>0</v>
      </c>
      <c r="AP34" s="45" t="str">
        <f t="shared" si="29"/>
        <v>no</v>
      </c>
      <c r="AQ34" s="7">
        <f>SUM('All Units in Order by Number'!CY34:DH34)</f>
        <v>3017</v>
      </c>
      <c r="AR34" s="41">
        <f t="shared" si="30"/>
        <v>0.023481</v>
      </c>
      <c r="AS34" s="41">
        <f t="shared" si="31"/>
        <v>0.010139</v>
      </c>
      <c r="AT34" s="36" t="str">
        <f t="shared" si="32"/>
        <v>yes</v>
      </c>
      <c r="AU34" s="7">
        <f>SUM('All Units in Order by Number'!DI34:DR34)</f>
        <v>5191</v>
      </c>
      <c r="AV34" s="41">
        <f t="shared" si="33"/>
        <v>0.0404</v>
      </c>
      <c r="AW34" s="41">
        <f t="shared" si="34"/>
        <v>0.022808</v>
      </c>
      <c r="AX34" s="36" t="str">
        <f t="shared" si="35"/>
        <v>yes</v>
      </c>
      <c r="AY34" s="7">
        <f>SUM('All Units in Order by Number'!DS34:EB34)</f>
        <v>4264</v>
      </c>
      <c r="AZ34" s="41">
        <f t="shared" si="36"/>
        <v>0.033186</v>
      </c>
      <c r="BA34" s="41">
        <f t="shared" si="37"/>
        <v>0.01485</v>
      </c>
      <c r="BB34" s="36" t="str">
        <f t="shared" si="38"/>
        <v>yes</v>
      </c>
      <c r="BC34" s="7">
        <f>SUM('All Units in Order by Number'!EC34:EL34)</f>
        <v>11849</v>
      </c>
      <c r="BD34" s="41">
        <f t="shared" si="39"/>
        <v>0.092218</v>
      </c>
      <c r="BE34" s="41">
        <f t="shared" si="40"/>
        <v>0.029056</v>
      </c>
      <c r="BF34" s="36" t="str">
        <f t="shared" si="41"/>
        <v>yes</v>
      </c>
      <c r="BG34" s="51">
        <f>SUM('All Units in Order by Number'!EM34:EV34)</f>
        <v>0</v>
      </c>
      <c r="BH34" s="44">
        <f t="shared" si="42"/>
        <v>0</v>
      </c>
      <c r="BI34" s="44">
        <f t="shared" si="43"/>
        <v>0</v>
      </c>
      <c r="BJ34" s="45" t="str">
        <f t="shared" si="44"/>
        <v>no</v>
      </c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</row>
    <row r="35" spans="1:78" ht="12.75">
      <c r="A35" s="18" t="s">
        <v>29</v>
      </c>
      <c r="B35" s="24">
        <v>72505</v>
      </c>
      <c r="C35" s="32">
        <f>SUM('All Units in Order by Number'!C35:L35)</f>
        <v>124</v>
      </c>
      <c r="D35" s="41">
        <f t="shared" si="0"/>
        <v>0.00171</v>
      </c>
      <c r="E35" s="41">
        <f t="shared" si="1"/>
        <v>0.000406</v>
      </c>
      <c r="F35" s="36" t="str">
        <f t="shared" si="2"/>
        <v>yes</v>
      </c>
      <c r="G35" s="21">
        <f>SUM('All Units in Order by Number'!M35:V35)</f>
        <v>3092</v>
      </c>
      <c r="H35" s="41">
        <f t="shared" si="3"/>
        <v>0.042645</v>
      </c>
      <c r="I35" s="41">
        <f t="shared" si="4"/>
        <v>0.029931</v>
      </c>
      <c r="J35" s="36" t="str">
        <f t="shared" si="5"/>
        <v>yes</v>
      </c>
      <c r="K35" s="7">
        <f>SUM('All Units in Order by Number'!W35:AF35)</f>
        <v>1068</v>
      </c>
      <c r="L35" s="41">
        <f t="shared" si="6"/>
        <v>0.01473</v>
      </c>
      <c r="M35" s="41">
        <f t="shared" si="7"/>
        <v>0.003356</v>
      </c>
      <c r="N35" s="36" t="str">
        <f t="shared" si="8"/>
        <v>yes</v>
      </c>
      <c r="O35" s="7">
        <f>SUM('All Units in Order by Number'!AG35:AP35)</f>
        <v>12475</v>
      </c>
      <c r="P35" s="41">
        <f t="shared" si="9"/>
        <v>0.172057</v>
      </c>
      <c r="Q35" s="41">
        <f t="shared" si="10"/>
        <v>0.029081</v>
      </c>
      <c r="R35" s="36" t="str">
        <f t="shared" si="11"/>
        <v>yes</v>
      </c>
      <c r="S35" s="7">
        <f>SUM('All Units in Order by Number'!AQ35:AZ35)</f>
        <v>16806</v>
      </c>
      <c r="T35" s="41">
        <f t="shared" si="12"/>
        <v>0.231791</v>
      </c>
      <c r="U35" s="41">
        <f t="shared" si="13"/>
        <v>0.039478</v>
      </c>
      <c r="V35" s="36" t="str">
        <f t="shared" si="14"/>
        <v>yes</v>
      </c>
      <c r="W35" s="7">
        <f>SUM('All Units in Order by Number'!BA35:BJ35)</f>
        <v>3388</v>
      </c>
      <c r="X35" s="41">
        <f t="shared" si="15"/>
        <v>0.046728</v>
      </c>
      <c r="Y35" s="41">
        <f t="shared" si="16"/>
        <v>0.007016</v>
      </c>
      <c r="Z35" s="36" t="str">
        <f t="shared" si="17"/>
        <v>yes</v>
      </c>
      <c r="AA35" s="7">
        <f>SUM('All Units in Order by Number'!BK35:BT35)</f>
        <v>6047</v>
      </c>
      <c r="AB35" s="41">
        <f t="shared" si="18"/>
        <v>0.083401</v>
      </c>
      <c r="AC35" s="41">
        <f t="shared" si="19"/>
        <v>0.017054</v>
      </c>
      <c r="AD35" s="36" t="str">
        <f t="shared" si="20"/>
        <v>yes</v>
      </c>
      <c r="AE35" s="7">
        <f>SUM('All Units in Order by Number'!BU35:CD35)</f>
        <v>6635</v>
      </c>
      <c r="AF35" s="41">
        <f t="shared" si="21"/>
        <v>0.091511</v>
      </c>
      <c r="AG35" s="41">
        <f t="shared" si="22"/>
        <v>0.014974</v>
      </c>
      <c r="AH35" s="36" t="str">
        <f t="shared" si="23"/>
        <v>yes</v>
      </c>
      <c r="AI35" s="7">
        <f>SUM('All Units in Order by Number'!CE35:CN35)</f>
        <v>92</v>
      </c>
      <c r="AJ35" s="41">
        <f t="shared" si="24"/>
        <v>0.001269</v>
      </c>
      <c r="AK35" s="41">
        <f t="shared" si="25"/>
        <v>0.00043</v>
      </c>
      <c r="AL35" s="36" t="str">
        <f t="shared" si="26"/>
        <v>yes</v>
      </c>
      <c r="AM35" s="51">
        <f>SUM('All Units in Order by Number'!CO35:CX35)</f>
        <v>0</v>
      </c>
      <c r="AN35" s="44">
        <f t="shared" si="27"/>
        <v>0</v>
      </c>
      <c r="AO35" s="44">
        <f t="shared" si="28"/>
        <v>0</v>
      </c>
      <c r="AP35" s="45" t="str">
        <f t="shared" si="29"/>
        <v>no</v>
      </c>
      <c r="AQ35" s="51">
        <f>SUM('All Units in Order by Number'!CY35:DH35)</f>
        <v>0</v>
      </c>
      <c r="AR35" s="44">
        <f t="shared" si="30"/>
        <v>0</v>
      </c>
      <c r="AS35" s="44">
        <f t="shared" si="31"/>
        <v>0</v>
      </c>
      <c r="AT35" s="45" t="str">
        <f t="shared" si="32"/>
        <v>no</v>
      </c>
      <c r="AU35" s="7">
        <f>SUM('All Units in Order by Number'!DI35:DR35)</f>
        <v>1060</v>
      </c>
      <c r="AV35" s="41">
        <f t="shared" si="33"/>
        <v>0.01462</v>
      </c>
      <c r="AW35" s="41">
        <f t="shared" si="34"/>
        <v>0.004657</v>
      </c>
      <c r="AX35" s="36" t="str">
        <f t="shared" si="35"/>
        <v>yes</v>
      </c>
      <c r="AY35" s="7">
        <f>SUM('All Units in Order by Number'!DS35:EB35)</f>
        <v>17792</v>
      </c>
      <c r="AZ35" s="41">
        <f t="shared" si="36"/>
        <v>0.24539</v>
      </c>
      <c r="BA35" s="41">
        <f t="shared" si="37"/>
        <v>0.061965</v>
      </c>
      <c r="BB35" s="36" t="str">
        <f t="shared" si="38"/>
        <v>yes</v>
      </c>
      <c r="BC35" s="7">
        <f>SUM('All Units in Order by Number'!EC35:EL35)</f>
        <v>3124</v>
      </c>
      <c r="BD35" s="41">
        <f t="shared" si="39"/>
        <v>0.043087</v>
      </c>
      <c r="BE35" s="41">
        <f t="shared" si="40"/>
        <v>0.007661</v>
      </c>
      <c r="BF35" s="36" t="str">
        <f t="shared" si="41"/>
        <v>yes</v>
      </c>
      <c r="BG35" s="7">
        <f>SUM('All Units in Order by Number'!EM35:EV35)</f>
        <v>802</v>
      </c>
      <c r="BH35" s="41">
        <f t="shared" si="42"/>
        <v>0.011061</v>
      </c>
      <c r="BI35" s="41">
        <f t="shared" si="43"/>
        <v>0.004274</v>
      </c>
      <c r="BJ35" s="36" t="str">
        <f t="shared" si="44"/>
        <v>yes</v>
      </c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2.75">
      <c r="A36" s="18" t="s">
        <v>32</v>
      </c>
      <c r="B36" s="24">
        <v>62869</v>
      </c>
      <c r="C36" s="32">
        <f>SUM('All Units in Order by Number'!C36:L36)</f>
        <v>2027</v>
      </c>
      <c r="D36" s="41">
        <f t="shared" si="0"/>
        <v>0.032242</v>
      </c>
      <c r="E36" s="41">
        <f t="shared" si="1"/>
        <v>0.006638</v>
      </c>
      <c r="F36" s="36" t="str">
        <f t="shared" si="2"/>
        <v>yes</v>
      </c>
      <c r="G36" s="21">
        <f>SUM('All Units in Order by Number'!M36:V36)</f>
        <v>142</v>
      </c>
      <c r="H36" s="41">
        <f t="shared" si="3"/>
        <v>0.002259</v>
      </c>
      <c r="I36" s="41">
        <f t="shared" si="4"/>
        <v>0.001375</v>
      </c>
      <c r="J36" s="36" t="str">
        <f t="shared" si="5"/>
        <v>yes</v>
      </c>
      <c r="K36" s="51">
        <f>SUM('All Units in Order by Number'!W36:AF36)</f>
        <v>0</v>
      </c>
      <c r="L36" s="44">
        <f t="shared" si="6"/>
        <v>0</v>
      </c>
      <c r="M36" s="44">
        <f t="shared" si="7"/>
        <v>0</v>
      </c>
      <c r="N36" s="45" t="str">
        <f t="shared" si="8"/>
        <v>no</v>
      </c>
      <c r="O36" s="7">
        <f>SUM('All Units in Order by Number'!AG36:AP36)</f>
        <v>524</v>
      </c>
      <c r="P36" s="41">
        <f t="shared" si="9"/>
        <v>0.008335</v>
      </c>
      <c r="Q36" s="41">
        <f t="shared" si="10"/>
        <v>0.001222</v>
      </c>
      <c r="R36" s="36" t="str">
        <f t="shared" si="11"/>
        <v>yes</v>
      </c>
      <c r="S36" s="7">
        <f>SUM('All Units in Order by Number'!AQ36:AZ36)</f>
        <v>9068</v>
      </c>
      <c r="T36" s="41">
        <f t="shared" si="12"/>
        <v>0.144236</v>
      </c>
      <c r="U36" s="41">
        <f t="shared" si="13"/>
        <v>0.021301</v>
      </c>
      <c r="V36" s="36" t="str">
        <f t="shared" si="14"/>
        <v>yes</v>
      </c>
      <c r="W36" s="7">
        <f>SUM('All Units in Order by Number'!BA36:BJ36)</f>
        <v>1485</v>
      </c>
      <c r="X36" s="41">
        <f t="shared" si="15"/>
        <v>0.023621</v>
      </c>
      <c r="Y36" s="41">
        <f t="shared" si="16"/>
        <v>0.003075</v>
      </c>
      <c r="Z36" s="36" t="str">
        <f t="shared" si="17"/>
        <v>yes</v>
      </c>
      <c r="AA36" s="7">
        <f>SUM('All Units in Order by Number'!BK36:BT36)</f>
        <v>15744</v>
      </c>
      <c r="AB36" s="41">
        <f t="shared" si="18"/>
        <v>0.250425</v>
      </c>
      <c r="AC36" s="41">
        <f t="shared" si="19"/>
        <v>0.044402</v>
      </c>
      <c r="AD36" s="36" t="str">
        <f t="shared" si="20"/>
        <v>yes</v>
      </c>
      <c r="AE36" s="7">
        <f>SUM('All Units in Order by Number'!BU36:CD36)</f>
        <v>142</v>
      </c>
      <c r="AF36" s="41">
        <f t="shared" si="21"/>
        <v>0.002259</v>
      </c>
      <c r="AG36" s="41">
        <f t="shared" si="22"/>
        <v>0.00032</v>
      </c>
      <c r="AH36" s="36" t="str">
        <f t="shared" si="23"/>
        <v>yes</v>
      </c>
      <c r="AI36" s="51">
        <f>SUM('All Units in Order by Number'!CE36:CN36)</f>
        <v>0</v>
      </c>
      <c r="AJ36" s="44">
        <f t="shared" si="24"/>
        <v>0</v>
      </c>
      <c r="AK36" s="44">
        <f t="shared" si="25"/>
        <v>0</v>
      </c>
      <c r="AL36" s="45" t="str">
        <f t="shared" si="26"/>
        <v>no</v>
      </c>
      <c r="AM36" s="51">
        <f>SUM('All Units in Order by Number'!CO36:CX36)</f>
        <v>0</v>
      </c>
      <c r="AN36" s="44">
        <f t="shared" si="27"/>
        <v>0</v>
      </c>
      <c r="AO36" s="44">
        <f t="shared" si="28"/>
        <v>0</v>
      </c>
      <c r="AP36" s="45" t="str">
        <f t="shared" si="29"/>
        <v>no</v>
      </c>
      <c r="AQ36" s="7">
        <f>SUM('All Units in Order by Number'!CY36:DH36)</f>
        <v>1703</v>
      </c>
      <c r="AR36" s="41">
        <f t="shared" si="30"/>
        <v>0.027088</v>
      </c>
      <c r="AS36" s="41">
        <f t="shared" si="31"/>
        <v>0.005723</v>
      </c>
      <c r="AT36" s="36" t="str">
        <f t="shared" si="32"/>
        <v>yes</v>
      </c>
      <c r="AU36" s="7">
        <f>SUM('All Units in Order by Number'!DI36:DR36)</f>
        <v>31239</v>
      </c>
      <c r="AV36" s="41">
        <f t="shared" si="33"/>
        <v>0.49689</v>
      </c>
      <c r="AW36" s="41">
        <f t="shared" si="34"/>
        <v>0.137255</v>
      </c>
      <c r="AX36" s="36" t="str">
        <f t="shared" si="35"/>
        <v>yes</v>
      </c>
      <c r="AY36" s="7">
        <f>SUM('All Units in Order by Number'!DS36:EB36)</f>
        <v>142</v>
      </c>
      <c r="AZ36" s="41">
        <f t="shared" si="36"/>
        <v>0.002259</v>
      </c>
      <c r="BA36" s="41">
        <f t="shared" si="37"/>
        <v>0.000495</v>
      </c>
      <c r="BB36" s="36" t="str">
        <f t="shared" si="38"/>
        <v>yes</v>
      </c>
      <c r="BC36" s="7">
        <f>SUM('All Units in Order by Number'!EC36:EL36)</f>
        <v>653</v>
      </c>
      <c r="BD36" s="41">
        <f t="shared" si="39"/>
        <v>0.010387</v>
      </c>
      <c r="BE36" s="41">
        <f t="shared" si="40"/>
        <v>0.001601</v>
      </c>
      <c r="BF36" s="36" t="str">
        <f t="shared" si="41"/>
        <v>yes</v>
      </c>
      <c r="BG36" s="51">
        <f>SUM('All Units in Order by Number'!EM36:EV36)</f>
        <v>0</v>
      </c>
      <c r="BH36" s="44">
        <f t="shared" si="42"/>
        <v>0</v>
      </c>
      <c r="BI36" s="44">
        <f t="shared" si="43"/>
        <v>0</v>
      </c>
      <c r="BJ36" s="45" t="str">
        <f t="shared" si="44"/>
        <v>no</v>
      </c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</row>
    <row r="37" spans="1:78" ht="12.75">
      <c r="A37" s="18" t="s">
        <v>33</v>
      </c>
      <c r="B37" s="24">
        <v>234043</v>
      </c>
      <c r="C37" s="32">
        <f>SUM('All Units in Order by Number'!C37:L37)</f>
        <v>43197</v>
      </c>
      <c r="D37" s="41">
        <f t="shared" si="0"/>
        <v>0.184569</v>
      </c>
      <c r="E37" s="41">
        <f t="shared" si="1"/>
        <v>0.141462</v>
      </c>
      <c r="F37" s="36" t="str">
        <f t="shared" si="2"/>
        <v>yes</v>
      </c>
      <c r="G37" s="21">
        <f>SUM('All Units in Order by Number'!M37:V37)</f>
        <v>2100</v>
      </c>
      <c r="H37" s="41">
        <f t="shared" si="3"/>
        <v>0.008973</v>
      </c>
      <c r="I37" s="41">
        <f t="shared" si="4"/>
        <v>0.020329</v>
      </c>
      <c r="J37" s="36" t="str">
        <f t="shared" si="5"/>
        <v>yes</v>
      </c>
      <c r="K37" s="7">
        <f>SUM('All Units in Order by Number'!W37:AF37)</f>
        <v>19012</v>
      </c>
      <c r="L37" s="41">
        <f t="shared" si="6"/>
        <v>0.081233</v>
      </c>
      <c r="M37" s="41">
        <f t="shared" si="7"/>
        <v>0.059736</v>
      </c>
      <c r="N37" s="36" t="str">
        <f t="shared" si="8"/>
        <v>yes</v>
      </c>
      <c r="O37" s="7">
        <f>SUM('All Units in Order by Number'!AG37:AP37)</f>
        <v>25337</v>
      </c>
      <c r="P37" s="41">
        <f t="shared" si="9"/>
        <v>0.108258</v>
      </c>
      <c r="Q37" s="41">
        <f t="shared" si="10"/>
        <v>0.059064</v>
      </c>
      <c r="R37" s="36" t="str">
        <f t="shared" si="11"/>
        <v>yes</v>
      </c>
      <c r="S37" s="7">
        <f>SUM('All Units in Order by Number'!AQ37:AZ37)</f>
        <v>1030</v>
      </c>
      <c r="T37" s="41">
        <f t="shared" si="12"/>
        <v>0.004401</v>
      </c>
      <c r="U37" s="41">
        <f t="shared" si="13"/>
        <v>0.00242</v>
      </c>
      <c r="V37" s="36" t="str">
        <f t="shared" si="14"/>
        <v>yes</v>
      </c>
      <c r="W37" s="7">
        <f>SUM('All Units in Order by Number'!BA37:BJ37)</f>
        <v>24501</v>
      </c>
      <c r="X37" s="41">
        <f t="shared" si="15"/>
        <v>0.104686</v>
      </c>
      <c r="Y37" s="41">
        <f t="shared" si="16"/>
        <v>0.050736</v>
      </c>
      <c r="Z37" s="36" t="str">
        <f t="shared" si="17"/>
        <v>yes</v>
      </c>
      <c r="AA37" s="7">
        <f>SUM('All Units in Order by Number'!BK37:BT37)</f>
        <v>10943</v>
      </c>
      <c r="AB37" s="41">
        <f t="shared" si="18"/>
        <v>0.046756</v>
      </c>
      <c r="AC37" s="41">
        <f t="shared" si="19"/>
        <v>0.030862</v>
      </c>
      <c r="AD37" s="36" t="str">
        <f t="shared" si="20"/>
        <v>yes</v>
      </c>
      <c r="AE37" s="7">
        <f>SUM('All Units in Order by Number'!BU37:CD37)</f>
        <v>6258</v>
      </c>
      <c r="AF37" s="41">
        <f t="shared" si="21"/>
        <v>0.026739</v>
      </c>
      <c r="AG37" s="41">
        <f t="shared" si="22"/>
        <v>0.014123</v>
      </c>
      <c r="AH37" s="36" t="str">
        <f t="shared" si="23"/>
        <v>yes</v>
      </c>
      <c r="AI37" s="7">
        <f>SUM('All Units in Order by Number'!CE37:CN37)</f>
        <v>17061</v>
      </c>
      <c r="AJ37" s="41">
        <f t="shared" si="24"/>
        <v>0.072897</v>
      </c>
      <c r="AK37" s="41">
        <f t="shared" si="25"/>
        <v>0.079816</v>
      </c>
      <c r="AL37" s="36" t="str">
        <f t="shared" si="26"/>
        <v>yes</v>
      </c>
      <c r="AM37" s="7">
        <f>SUM('All Units in Order by Number'!CO37:CX37)</f>
        <v>6883</v>
      </c>
      <c r="AN37" s="41">
        <f t="shared" si="27"/>
        <v>0.029409</v>
      </c>
      <c r="AO37" s="41">
        <f t="shared" si="28"/>
        <v>0.058422</v>
      </c>
      <c r="AP37" s="36" t="str">
        <f t="shared" si="29"/>
        <v>yes</v>
      </c>
      <c r="AQ37" s="7">
        <f>SUM('All Units in Order by Number'!CY37:DH37)</f>
        <v>39550</v>
      </c>
      <c r="AR37" s="41">
        <f t="shared" si="30"/>
        <v>0.168986</v>
      </c>
      <c r="AS37" s="41">
        <f t="shared" si="31"/>
        <v>0.132909</v>
      </c>
      <c r="AT37" s="36" t="str">
        <f t="shared" si="32"/>
        <v>yes</v>
      </c>
      <c r="AU37" s="7">
        <f>SUM('All Units in Order by Number'!DI37:DR37)</f>
        <v>2853</v>
      </c>
      <c r="AV37" s="41">
        <f t="shared" si="33"/>
        <v>0.01219</v>
      </c>
      <c r="AW37" s="41">
        <f t="shared" si="34"/>
        <v>0.012535</v>
      </c>
      <c r="AX37" s="36" t="str">
        <f t="shared" si="35"/>
        <v>yes</v>
      </c>
      <c r="AY37" s="7">
        <f>SUM('All Units in Order by Number'!DS37:EB37)</f>
        <v>17655</v>
      </c>
      <c r="AZ37" s="41">
        <f t="shared" si="36"/>
        <v>0.075435</v>
      </c>
      <c r="BA37" s="41">
        <f t="shared" si="37"/>
        <v>0.061488</v>
      </c>
      <c r="BB37" s="36" t="str">
        <f t="shared" si="38"/>
        <v>yes</v>
      </c>
      <c r="BC37" s="7">
        <f>SUM('All Units in Order by Number'!EC37:EL37)</f>
        <v>17663</v>
      </c>
      <c r="BD37" s="41">
        <f t="shared" si="39"/>
        <v>0.075469</v>
      </c>
      <c r="BE37" s="41">
        <f t="shared" si="40"/>
        <v>0.043313</v>
      </c>
      <c r="BF37" s="36" t="str">
        <f t="shared" si="41"/>
        <v>yes</v>
      </c>
      <c r="BG37" s="51">
        <f>SUM('All Units in Order by Number'!EM37:EV37)</f>
        <v>0</v>
      </c>
      <c r="BH37" s="44">
        <f t="shared" si="42"/>
        <v>0</v>
      </c>
      <c r="BI37" s="44">
        <f t="shared" si="43"/>
        <v>0</v>
      </c>
      <c r="BJ37" s="45" t="str">
        <f t="shared" si="44"/>
        <v>no</v>
      </c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1:78" ht="12.75">
      <c r="A38" s="18" t="s">
        <v>34</v>
      </c>
      <c r="B38" s="24">
        <v>55712</v>
      </c>
      <c r="C38" s="32">
        <f>SUM('All Units in Order by Number'!C38:L38)</f>
        <v>2499</v>
      </c>
      <c r="D38" s="41">
        <f t="shared" si="0"/>
        <v>0.044856</v>
      </c>
      <c r="E38" s="41">
        <f t="shared" si="1"/>
        <v>0.008184</v>
      </c>
      <c r="F38" s="36" t="str">
        <f t="shared" si="2"/>
        <v>yes</v>
      </c>
      <c r="G38" s="21">
        <f>SUM('All Units in Order by Number'!M38:V38)</f>
        <v>1373</v>
      </c>
      <c r="H38" s="41">
        <f t="shared" si="3"/>
        <v>0.024645</v>
      </c>
      <c r="I38" s="41">
        <f t="shared" si="4"/>
        <v>0.013291</v>
      </c>
      <c r="J38" s="36" t="str">
        <f t="shared" si="5"/>
        <v>yes</v>
      </c>
      <c r="K38" s="7">
        <f>SUM('All Units in Order by Number'!W38:AF38)</f>
        <v>5277</v>
      </c>
      <c r="L38" s="41">
        <f t="shared" si="6"/>
        <v>0.094719</v>
      </c>
      <c r="M38" s="41">
        <f t="shared" si="7"/>
        <v>0.01658</v>
      </c>
      <c r="N38" s="36" t="str">
        <f t="shared" si="8"/>
        <v>yes</v>
      </c>
      <c r="O38" s="7">
        <f>SUM('All Units in Order by Number'!AG38:AP38)</f>
        <v>4124</v>
      </c>
      <c r="P38" s="41">
        <f t="shared" si="9"/>
        <v>0.074024</v>
      </c>
      <c r="Q38" s="41">
        <f t="shared" si="10"/>
        <v>0.009614</v>
      </c>
      <c r="R38" s="36" t="str">
        <f t="shared" si="11"/>
        <v>yes</v>
      </c>
      <c r="S38" s="7">
        <f>SUM('All Units in Order by Number'!AQ38:AZ38)</f>
        <v>1399</v>
      </c>
      <c r="T38" s="41">
        <f t="shared" si="12"/>
        <v>0.025111</v>
      </c>
      <c r="U38" s="41">
        <f t="shared" si="13"/>
        <v>0.003286</v>
      </c>
      <c r="V38" s="36" t="str">
        <f t="shared" si="14"/>
        <v>yes</v>
      </c>
      <c r="W38" s="7">
        <f>SUM('All Units in Order by Number'!BA38:BJ38)</f>
        <v>8747</v>
      </c>
      <c r="X38" s="41">
        <f t="shared" si="15"/>
        <v>0.157004</v>
      </c>
      <c r="Y38" s="41">
        <f t="shared" si="16"/>
        <v>0.018113</v>
      </c>
      <c r="Z38" s="36" t="str">
        <f t="shared" si="17"/>
        <v>yes</v>
      </c>
      <c r="AA38" s="7">
        <f>SUM('All Units in Order by Number'!BK38:BT38)</f>
        <v>776</v>
      </c>
      <c r="AB38" s="41">
        <f t="shared" si="18"/>
        <v>0.013929</v>
      </c>
      <c r="AC38" s="41">
        <f t="shared" si="19"/>
        <v>0.002189</v>
      </c>
      <c r="AD38" s="36" t="str">
        <f t="shared" si="20"/>
        <v>yes</v>
      </c>
      <c r="AE38" s="7">
        <f>SUM('All Units in Order by Number'!BU38:CD38)</f>
        <v>19394</v>
      </c>
      <c r="AF38" s="41">
        <f t="shared" si="21"/>
        <v>0.348112</v>
      </c>
      <c r="AG38" s="41">
        <f t="shared" si="22"/>
        <v>0.043768</v>
      </c>
      <c r="AH38" s="36" t="str">
        <f t="shared" si="23"/>
        <v>yes</v>
      </c>
      <c r="AI38" s="51">
        <f>SUM('All Units in Order by Number'!CE38:CN38)</f>
        <v>0</v>
      </c>
      <c r="AJ38" s="44">
        <f t="shared" si="24"/>
        <v>0</v>
      </c>
      <c r="AK38" s="44">
        <f t="shared" si="25"/>
        <v>0</v>
      </c>
      <c r="AL38" s="45" t="str">
        <f t="shared" si="26"/>
        <v>no</v>
      </c>
      <c r="AM38" s="51">
        <f>SUM('All Units in Order by Number'!CO38:CX38)</f>
        <v>0</v>
      </c>
      <c r="AN38" s="44">
        <f t="shared" si="27"/>
        <v>0</v>
      </c>
      <c r="AO38" s="44">
        <f t="shared" si="28"/>
        <v>0</v>
      </c>
      <c r="AP38" s="45" t="str">
        <f t="shared" si="29"/>
        <v>no</v>
      </c>
      <c r="AQ38" s="7">
        <f>SUM('All Units in Order by Number'!CY38:DH38)</f>
        <v>2472</v>
      </c>
      <c r="AR38" s="41">
        <f t="shared" si="30"/>
        <v>0.044371</v>
      </c>
      <c r="AS38" s="41">
        <f t="shared" si="31"/>
        <v>0.008307</v>
      </c>
      <c r="AT38" s="36" t="str">
        <f t="shared" si="32"/>
        <v>yes</v>
      </c>
      <c r="AU38" s="7">
        <f>SUM('All Units in Order by Number'!DI38:DR38)</f>
        <v>1787</v>
      </c>
      <c r="AV38" s="41">
        <f t="shared" si="33"/>
        <v>0.032076</v>
      </c>
      <c r="AW38" s="41">
        <f t="shared" si="34"/>
        <v>0.007852</v>
      </c>
      <c r="AX38" s="36" t="str">
        <f t="shared" si="35"/>
        <v>yes</v>
      </c>
      <c r="AY38" s="51">
        <f>SUM('All Units in Order by Number'!DS38:EB38)</f>
        <v>0</v>
      </c>
      <c r="AZ38" s="44">
        <f t="shared" si="36"/>
        <v>0</v>
      </c>
      <c r="BA38" s="44">
        <f t="shared" si="37"/>
        <v>0</v>
      </c>
      <c r="BB38" s="45" t="str">
        <f t="shared" si="38"/>
        <v>no</v>
      </c>
      <c r="BC38" s="7">
        <f>SUM('All Units in Order by Number'!EC38:EL38)</f>
        <v>7864</v>
      </c>
      <c r="BD38" s="41">
        <f t="shared" si="39"/>
        <v>0.141155</v>
      </c>
      <c r="BE38" s="41">
        <f t="shared" si="40"/>
        <v>0.019284</v>
      </c>
      <c r="BF38" s="36" t="str">
        <f t="shared" si="41"/>
        <v>yes</v>
      </c>
      <c r="BG38" s="51">
        <f>SUM('All Units in Order by Number'!EM38:EV38)</f>
        <v>0</v>
      </c>
      <c r="BH38" s="44">
        <f t="shared" si="42"/>
        <v>0</v>
      </c>
      <c r="BI38" s="44">
        <f t="shared" si="43"/>
        <v>0</v>
      </c>
      <c r="BJ38" s="45" t="str">
        <f t="shared" si="44"/>
        <v>no</v>
      </c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1:78" ht="12.75">
      <c r="A39" s="18" t="s">
        <v>35</v>
      </c>
      <c r="B39" s="24">
        <v>71887</v>
      </c>
      <c r="C39" s="32">
        <f>SUM('All Units in Order by Number'!C39:L39)</f>
        <v>685</v>
      </c>
      <c r="D39" s="41">
        <f t="shared" si="0"/>
        <v>0.009529</v>
      </c>
      <c r="E39" s="41">
        <f t="shared" si="1"/>
        <v>0.002243</v>
      </c>
      <c r="F39" s="36" t="str">
        <f t="shared" si="2"/>
        <v>yes</v>
      </c>
      <c r="G39" s="21">
        <f>SUM('All Units in Order by Number'!M39:V39)</f>
        <v>760</v>
      </c>
      <c r="H39" s="41">
        <f t="shared" si="3"/>
        <v>0.010572</v>
      </c>
      <c r="I39" s="41">
        <f t="shared" si="4"/>
        <v>0.007357</v>
      </c>
      <c r="J39" s="36" t="str">
        <f t="shared" si="5"/>
        <v>yes</v>
      </c>
      <c r="K39" s="7">
        <f>SUM('All Units in Order by Number'!W39:AF39)</f>
        <v>1983</v>
      </c>
      <c r="L39" s="41">
        <f t="shared" si="6"/>
        <v>0.027585</v>
      </c>
      <c r="M39" s="41">
        <f t="shared" si="7"/>
        <v>0.006231</v>
      </c>
      <c r="N39" s="36" t="str">
        <f t="shared" si="8"/>
        <v>yes</v>
      </c>
      <c r="O39" s="7">
        <f>SUM('All Units in Order by Number'!AG39:AP39)</f>
        <v>6431</v>
      </c>
      <c r="P39" s="41">
        <f t="shared" si="9"/>
        <v>0.08946</v>
      </c>
      <c r="Q39" s="41">
        <f t="shared" si="10"/>
        <v>0.014992</v>
      </c>
      <c r="R39" s="36" t="str">
        <f t="shared" si="11"/>
        <v>yes</v>
      </c>
      <c r="S39" s="7">
        <f>SUM('All Units in Order by Number'!AQ39:AZ39)</f>
        <v>4298</v>
      </c>
      <c r="T39" s="41">
        <f t="shared" si="12"/>
        <v>0.059788</v>
      </c>
      <c r="U39" s="41">
        <f t="shared" si="13"/>
        <v>0.010096</v>
      </c>
      <c r="V39" s="36" t="str">
        <f t="shared" si="14"/>
        <v>yes</v>
      </c>
      <c r="W39" s="7">
        <f>SUM('All Units in Order by Number'!BA39:BJ39)</f>
        <v>32039</v>
      </c>
      <c r="X39" s="41">
        <f t="shared" si="15"/>
        <v>0.445686</v>
      </c>
      <c r="Y39" s="41">
        <f t="shared" si="16"/>
        <v>0.066346</v>
      </c>
      <c r="Z39" s="36" t="str">
        <f t="shared" si="17"/>
        <v>yes</v>
      </c>
      <c r="AA39" s="51">
        <f>SUM('All Units in Order by Number'!BK39:BT39)</f>
        <v>0</v>
      </c>
      <c r="AB39" s="44">
        <f t="shared" si="18"/>
        <v>0</v>
      </c>
      <c r="AC39" s="44">
        <f t="shared" si="19"/>
        <v>0</v>
      </c>
      <c r="AD39" s="45" t="str">
        <f t="shared" si="20"/>
        <v>no</v>
      </c>
      <c r="AE39" s="7">
        <f>SUM('All Units in Order by Number'!BU39:CD39)</f>
        <v>6142</v>
      </c>
      <c r="AF39" s="41">
        <f t="shared" si="21"/>
        <v>0.08544</v>
      </c>
      <c r="AG39" s="41">
        <f t="shared" si="22"/>
        <v>0.013861</v>
      </c>
      <c r="AH39" s="36" t="str">
        <f t="shared" si="23"/>
        <v>yes</v>
      </c>
      <c r="AI39" s="7">
        <f>SUM('All Units in Order by Number'!CE39:CN39)</f>
        <v>152</v>
      </c>
      <c r="AJ39" s="41">
        <f t="shared" si="24"/>
        <v>0.002114</v>
      </c>
      <c r="AK39" s="41">
        <f t="shared" si="25"/>
        <v>0.000711</v>
      </c>
      <c r="AL39" s="36" t="str">
        <f t="shared" si="26"/>
        <v>yes</v>
      </c>
      <c r="AM39" s="51">
        <f>SUM('All Units in Order by Number'!CO39:CX39)</f>
        <v>0</v>
      </c>
      <c r="AN39" s="44">
        <f t="shared" si="27"/>
        <v>0</v>
      </c>
      <c r="AO39" s="44">
        <f t="shared" si="28"/>
        <v>0</v>
      </c>
      <c r="AP39" s="45" t="str">
        <f t="shared" si="29"/>
        <v>no</v>
      </c>
      <c r="AQ39" s="51">
        <f>SUM('All Units in Order by Number'!CY39:DH39)</f>
        <v>0</v>
      </c>
      <c r="AR39" s="44">
        <f t="shared" si="30"/>
        <v>0</v>
      </c>
      <c r="AS39" s="44">
        <f t="shared" si="31"/>
        <v>0</v>
      </c>
      <c r="AT39" s="45" t="str">
        <f t="shared" si="32"/>
        <v>no</v>
      </c>
      <c r="AU39" s="7">
        <f>SUM('All Units in Order by Number'!DI39:DR39)</f>
        <v>15020</v>
      </c>
      <c r="AV39" s="41">
        <f t="shared" si="33"/>
        <v>0.208939</v>
      </c>
      <c r="AW39" s="41">
        <f t="shared" si="34"/>
        <v>0.065994</v>
      </c>
      <c r="AX39" s="36" t="str">
        <f t="shared" si="35"/>
        <v>yes</v>
      </c>
      <c r="AY39" s="51">
        <f>SUM('All Units in Order by Number'!DS39:EB39)</f>
        <v>0</v>
      </c>
      <c r="AZ39" s="44">
        <f t="shared" si="36"/>
        <v>0</v>
      </c>
      <c r="BA39" s="44">
        <f t="shared" si="37"/>
        <v>0</v>
      </c>
      <c r="BB39" s="45" t="str">
        <f t="shared" si="38"/>
        <v>no</v>
      </c>
      <c r="BC39" s="7">
        <f>SUM('All Units in Order by Number'!EC39:EL39)</f>
        <v>4377</v>
      </c>
      <c r="BD39" s="41">
        <f t="shared" si="39"/>
        <v>0.060887</v>
      </c>
      <c r="BE39" s="41">
        <f t="shared" si="40"/>
        <v>0.010733</v>
      </c>
      <c r="BF39" s="36" t="str">
        <f t="shared" si="41"/>
        <v>yes</v>
      </c>
      <c r="BG39" s="51">
        <f>SUM('All Units in Order by Number'!EM39:EV39)</f>
        <v>0</v>
      </c>
      <c r="BH39" s="44">
        <f t="shared" si="42"/>
        <v>0</v>
      </c>
      <c r="BI39" s="44">
        <f t="shared" si="43"/>
        <v>0</v>
      </c>
      <c r="BJ39" s="45" t="str">
        <f t="shared" si="44"/>
        <v>no</v>
      </c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ht="12.75">
      <c r="A40" s="18" t="s">
        <v>36</v>
      </c>
      <c r="B40" s="24">
        <v>246278</v>
      </c>
      <c r="C40" s="32">
        <f>SUM('All Units in Order by Number'!C40:L40)</f>
        <v>48967</v>
      </c>
      <c r="D40" s="41">
        <f t="shared" si="0"/>
        <v>0.198828</v>
      </c>
      <c r="E40" s="41">
        <f t="shared" si="1"/>
        <v>0.160357</v>
      </c>
      <c r="F40" s="36" t="str">
        <f t="shared" si="2"/>
        <v>yes</v>
      </c>
      <c r="G40" s="21">
        <f>SUM('All Units in Order by Number'!M40:V40)</f>
        <v>7386</v>
      </c>
      <c r="H40" s="41">
        <f t="shared" si="3"/>
        <v>0.02999</v>
      </c>
      <c r="I40" s="41">
        <f t="shared" si="4"/>
        <v>0.071498</v>
      </c>
      <c r="J40" s="36" t="str">
        <f t="shared" si="5"/>
        <v>yes</v>
      </c>
      <c r="K40" s="7">
        <f>SUM('All Units in Order by Number'!W40:AF40)</f>
        <v>6126</v>
      </c>
      <c r="L40" s="41">
        <f t="shared" si="6"/>
        <v>0.024874</v>
      </c>
      <c r="M40" s="41">
        <f t="shared" si="7"/>
        <v>0.019248</v>
      </c>
      <c r="N40" s="36" t="str">
        <f t="shared" si="8"/>
        <v>yes</v>
      </c>
      <c r="O40" s="7">
        <f>SUM('All Units in Order by Number'!AG40:AP40)</f>
        <v>24120</v>
      </c>
      <c r="P40" s="41">
        <f t="shared" si="9"/>
        <v>0.097938</v>
      </c>
      <c r="Q40" s="41">
        <f t="shared" si="10"/>
        <v>0.056227</v>
      </c>
      <c r="R40" s="36" t="str">
        <f t="shared" si="11"/>
        <v>yes</v>
      </c>
      <c r="S40" s="7">
        <f>SUM('All Units in Order by Number'!AQ40:AZ40)</f>
        <v>15919</v>
      </c>
      <c r="T40" s="41">
        <f t="shared" si="12"/>
        <v>0.064638</v>
      </c>
      <c r="U40" s="41">
        <f t="shared" si="13"/>
        <v>0.037395</v>
      </c>
      <c r="V40" s="36" t="str">
        <f t="shared" si="14"/>
        <v>yes</v>
      </c>
      <c r="W40" s="7">
        <f>SUM('All Units in Order by Number'!BA40:BJ40)</f>
        <v>33981</v>
      </c>
      <c r="X40" s="41">
        <f t="shared" si="15"/>
        <v>0.137978</v>
      </c>
      <c r="Y40" s="41">
        <f t="shared" si="16"/>
        <v>0.070367</v>
      </c>
      <c r="Z40" s="36" t="str">
        <f t="shared" si="17"/>
        <v>yes</v>
      </c>
      <c r="AA40" s="7">
        <f>SUM('All Units in Order by Number'!BK40:BT40)</f>
        <v>370</v>
      </c>
      <c r="AB40" s="41">
        <f t="shared" si="18"/>
        <v>0.001502</v>
      </c>
      <c r="AC40" s="41">
        <f t="shared" si="19"/>
        <v>0.001043</v>
      </c>
      <c r="AD40" s="36" t="str">
        <f t="shared" si="20"/>
        <v>yes</v>
      </c>
      <c r="AE40" s="7">
        <f>SUM('All Units in Order by Number'!BU40:CD40)</f>
        <v>14494</v>
      </c>
      <c r="AF40" s="41">
        <f t="shared" si="21"/>
        <v>0.058852</v>
      </c>
      <c r="AG40" s="41">
        <f t="shared" si="22"/>
        <v>0.03271</v>
      </c>
      <c r="AH40" s="36" t="str">
        <f t="shared" si="23"/>
        <v>yes</v>
      </c>
      <c r="AI40" s="7">
        <f>SUM('All Units in Order by Number'!CE40:CN40)</f>
        <v>28265</v>
      </c>
      <c r="AJ40" s="41">
        <f t="shared" si="24"/>
        <v>0.114769</v>
      </c>
      <c r="AK40" s="41">
        <f t="shared" si="25"/>
        <v>0.132232</v>
      </c>
      <c r="AL40" s="36" t="str">
        <f t="shared" si="26"/>
        <v>yes</v>
      </c>
      <c r="AM40" s="7">
        <f>SUM('All Units in Order by Number'!CO40:CX40)</f>
        <v>5453</v>
      </c>
      <c r="AN40" s="41">
        <f t="shared" si="27"/>
        <v>0.022142</v>
      </c>
      <c r="AO40" s="41">
        <f t="shared" si="28"/>
        <v>0.046284</v>
      </c>
      <c r="AP40" s="36" t="str">
        <f t="shared" si="29"/>
        <v>yes</v>
      </c>
      <c r="AQ40" s="7">
        <f>SUM('All Units in Order by Number'!CY40:DH40)</f>
        <v>43118</v>
      </c>
      <c r="AR40" s="41">
        <f t="shared" si="30"/>
        <v>0.175079</v>
      </c>
      <c r="AS40" s="41">
        <f t="shared" si="31"/>
        <v>0.1449</v>
      </c>
      <c r="AT40" s="36" t="str">
        <f t="shared" si="32"/>
        <v>yes</v>
      </c>
      <c r="AU40" s="7">
        <f>SUM('All Units in Order by Number'!DI40:DR40)</f>
        <v>5796</v>
      </c>
      <c r="AV40" s="41">
        <f t="shared" si="33"/>
        <v>0.023534</v>
      </c>
      <c r="AW40" s="41">
        <f t="shared" si="34"/>
        <v>0.025466</v>
      </c>
      <c r="AX40" s="36" t="str">
        <f t="shared" si="35"/>
        <v>yes</v>
      </c>
      <c r="AY40" s="7">
        <f>SUM('All Units in Order by Number'!DS40:EB40)</f>
        <v>7018</v>
      </c>
      <c r="AZ40" s="41">
        <f t="shared" si="36"/>
        <v>0.028496</v>
      </c>
      <c r="BA40" s="41">
        <f t="shared" si="37"/>
        <v>0.024442</v>
      </c>
      <c r="BB40" s="36" t="str">
        <f t="shared" si="38"/>
        <v>yes</v>
      </c>
      <c r="BC40" s="7">
        <f>SUM('All Units in Order by Number'!EC40:EL40)</f>
        <v>5265</v>
      </c>
      <c r="BD40" s="41">
        <f t="shared" si="39"/>
        <v>0.021378</v>
      </c>
      <c r="BE40" s="41">
        <f t="shared" si="40"/>
        <v>0.012911</v>
      </c>
      <c r="BF40" s="36" t="str">
        <f t="shared" si="41"/>
        <v>yes</v>
      </c>
      <c r="BG40" s="51">
        <f>SUM('All Units in Order by Number'!EM40:EV40)</f>
        <v>0</v>
      </c>
      <c r="BH40" s="44">
        <f t="shared" si="42"/>
        <v>0</v>
      </c>
      <c r="BI40" s="44">
        <f t="shared" si="43"/>
        <v>0</v>
      </c>
      <c r="BJ40" s="45" t="str">
        <f t="shared" si="44"/>
        <v>no</v>
      </c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1:78" ht="12.75">
      <c r="A41" s="18" t="s">
        <v>37</v>
      </c>
      <c r="B41" s="24">
        <v>8491</v>
      </c>
      <c r="C41" s="32">
        <f>SUM('All Units in Order by Number'!C41:L41)</f>
        <v>22</v>
      </c>
      <c r="D41" s="41">
        <f t="shared" si="0"/>
        <v>0.002591</v>
      </c>
      <c r="E41" s="41">
        <f t="shared" si="1"/>
        <v>7.2E-05</v>
      </c>
      <c r="F41" s="36" t="str">
        <f t="shared" si="2"/>
        <v>yes</v>
      </c>
      <c r="G41" s="50">
        <f>SUM('All Units in Order by Number'!M41:V41)</f>
        <v>0</v>
      </c>
      <c r="H41" s="44">
        <f t="shared" si="3"/>
        <v>0</v>
      </c>
      <c r="I41" s="44">
        <f t="shared" si="4"/>
        <v>0</v>
      </c>
      <c r="J41" s="45" t="str">
        <f t="shared" si="5"/>
        <v>no</v>
      </c>
      <c r="K41" s="7">
        <f>SUM('All Units in Order by Number'!W41:AF41)</f>
        <v>334</v>
      </c>
      <c r="L41" s="41">
        <f t="shared" si="6"/>
        <v>0.039336</v>
      </c>
      <c r="M41" s="41">
        <f t="shared" si="7"/>
        <v>0.001049</v>
      </c>
      <c r="N41" s="36" t="str">
        <f t="shared" si="8"/>
        <v>yes</v>
      </c>
      <c r="O41" s="51">
        <f>SUM('All Units in Order by Number'!AG41:AP41)</f>
        <v>0</v>
      </c>
      <c r="P41" s="44">
        <f t="shared" si="9"/>
        <v>0</v>
      </c>
      <c r="Q41" s="44">
        <f t="shared" si="10"/>
        <v>0</v>
      </c>
      <c r="R41" s="45" t="str">
        <f t="shared" si="11"/>
        <v>no</v>
      </c>
      <c r="S41" s="51">
        <f>SUM('All Units in Order by Number'!AQ41:AZ41)</f>
        <v>0</v>
      </c>
      <c r="T41" s="44">
        <f t="shared" si="12"/>
        <v>0</v>
      </c>
      <c r="U41" s="44">
        <f t="shared" si="13"/>
        <v>0</v>
      </c>
      <c r="V41" s="45" t="str">
        <f t="shared" si="14"/>
        <v>no</v>
      </c>
      <c r="W41" s="51">
        <f>SUM('All Units in Order by Number'!BA41:BJ41)</f>
        <v>0</v>
      </c>
      <c r="X41" s="44">
        <f t="shared" si="15"/>
        <v>0</v>
      </c>
      <c r="Y41" s="44">
        <f t="shared" si="16"/>
        <v>0</v>
      </c>
      <c r="Z41" s="45" t="str">
        <f t="shared" si="17"/>
        <v>no</v>
      </c>
      <c r="AA41" s="51">
        <f>SUM('All Units in Order by Number'!BK41:BT41)</f>
        <v>0</v>
      </c>
      <c r="AB41" s="44">
        <f t="shared" si="18"/>
        <v>0</v>
      </c>
      <c r="AC41" s="44">
        <f t="shared" si="19"/>
        <v>0</v>
      </c>
      <c r="AD41" s="45" t="str">
        <f t="shared" si="20"/>
        <v>no</v>
      </c>
      <c r="AE41" s="51">
        <f>SUM('All Units in Order by Number'!BU41:CD41)</f>
        <v>0</v>
      </c>
      <c r="AF41" s="44">
        <f t="shared" si="21"/>
        <v>0</v>
      </c>
      <c r="AG41" s="44">
        <f t="shared" si="22"/>
        <v>0</v>
      </c>
      <c r="AH41" s="45" t="str">
        <f t="shared" si="23"/>
        <v>no</v>
      </c>
      <c r="AI41" s="51">
        <f>SUM('All Units in Order by Number'!CE41:CN41)</f>
        <v>0</v>
      </c>
      <c r="AJ41" s="44">
        <f t="shared" si="24"/>
        <v>0</v>
      </c>
      <c r="AK41" s="44">
        <f t="shared" si="25"/>
        <v>0</v>
      </c>
      <c r="AL41" s="45" t="str">
        <f t="shared" si="26"/>
        <v>no</v>
      </c>
      <c r="AM41" s="7">
        <f>SUM('All Units in Order by Number'!CO41:CX41)</f>
        <v>7827</v>
      </c>
      <c r="AN41" s="41">
        <f t="shared" si="27"/>
        <v>0.9218</v>
      </c>
      <c r="AO41" s="41">
        <f t="shared" si="28"/>
        <v>0.066434</v>
      </c>
      <c r="AP41" s="36" t="str">
        <f t="shared" si="29"/>
        <v>yes</v>
      </c>
      <c r="AQ41" s="7">
        <f>SUM('All Units in Order by Number'!CY41:DH41)</f>
        <v>22</v>
      </c>
      <c r="AR41" s="41">
        <f t="shared" si="30"/>
        <v>0.002591</v>
      </c>
      <c r="AS41" s="41">
        <f t="shared" si="31"/>
        <v>7.4E-05</v>
      </c>
      <c r="AT41" s="36" t="str">
        <f t="shared" si="32"/>
        <v>yes</v>
      </c>
      <c r="AU41" s="51">
        <f>SUM('All Units in Order by Number'!DI41:DR41)</f>
        <v>0</v>
      </c>
      <c r="AV41" s="44">
        <f t="shared" si="33"/>
        <v>0</v>
      </c>
      <c r="AW41" s="44">
        <f t="shared" si="34"/>
        <v>0</v>
      </c>
      <c r="AX41" s="45" t="str">
        <f t="shared" si="35"/>
        <v>no</v>
      </c>
      <c r="AY41" s="51">
        <f>SUM('All Units in Order by Number'!DS41:EB41)</f>
        <v>0</v>
      </c>
      <c r="AZ41" s="44">
        <f t="shared" si="36"/>
        <v>0</v>
      </c>
      <c r="BA41" s="44">
        <f t="shared" si="37"/>
        <v>0</v>
      </c>
      <c r="BB41" s="45" t="str">
        <f t="shared" si="38"/>
        <v>no</v>
      </c>
      <c r="BC41" s="7">
        <f>SUM('All Units in Order by Number'!EC41:EL41)</f>
        <v>22</v>
      </c>
      <c r="BD41" s="41">
        <f t="shared" si="39"/>
        <v>0.002591</v>
      </c>
      <c r="BE41" s="41">
        <f t="shared" si="40"/>
        <v>5.4E-05</v>
      </c>
      <c r="BF41" s="36" t="str">
        <f t="shared" si="41"/>
        <v>yes</v>
      </c>
      <c r="BG41" s="7">
        <f>SUM('All Units in Order by Number'!EM41:EV41)</f>
        <v>264</v>
      </c>
      <c r="BH41" s="41">
        <f t="shared" si="42"/>
        <v>0.031092</v>
      </c>
      <c r="BI41" s="41">
        <f t="shared" si="43"/>
        <v>0.001407</v>
      </c>
      <c r="BJ41" s="36" t="str">
        <f t="shared" si="44"/>
        <v>yes</v>
      </c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2.75">
      <c r="A42" s="18" t="s">
        <v>38</v>
      </c>
      <c r="B42" s="24">
        <v>20967</v>
      </c>
      <c r="C42" s="32">
        <f>SUM('All Units in Order by Number'!C42:L42)</f>
        <v>230</v>
      </c>
      <c r="D42" s="41">
        <f t="shared" si="0"/>
        <v>0.01097</v>
      </c>
      <c r="E42" s="41">
        <f t="shared" si="1"/>
        <v>0.000753</v>
      </c>
      <c r="F42" s="36" t="str">
        <f t="shared" si="2"/>
        <v>yes</v>
      </c>
      <c r="G42" s="50">
        <f>SUM('All Units in Order by Number'!M42:V42)</f>
        <v>0</v>
      </c>
      <c r="H42" s="44">
        <f t="shared" si="3"/>
        <v>0</v>
      </c>
      <c r="I42" s="44">
        <f t="shared" si="4"/>
        <v>0</v>
      </c>
      <c r="J42" s="45" t="str">
        <f t="shared" si="5"/>
        <v>no</v>
      </c>
      <c r="K42" s="7">
        <f>SUM('All Units in Order by Number'!W42:AF42)</f>
        <v>415</v>
      </c>
      <c r="L42" s="41">
        <f t="shared" si="6"/>
        <v>0.019793</v>
      </c>
      <c r="M42" s="41">
        <f t="shared" si="7"/>
        <v>0.001304</v>
      </c>
      <c r="N42" s="36" t="str">
        <f t="shared" si="8"/>
        <v>yes</v>
      </c>
      <c r="O42" s="7">
        <f>SUM('All Units in Order by Number'!AG42:AP42)</f>
        <v>1622</v>
      </c>
      <c r="P42" s="41">
        <f t="shared" si="9"/>
        <v>0.07736</v>
      </c>
      <c r="Q42" s="41">
        <f t="shared" si="10"/>
        <v>0.003781</v>
      </c>
      <c r="R42" s="36" t="str">
        <f t="shared" si="11"/>
        <v>yes</v>
      </c>
      <c r="S42" s="7">
        <f>SUM('All Units in Order by Number'!AQ42:AZ42)</f>
        <v>428</v>
      </c>
      <c r="T42" s="41">
        <f t="shared" si="12"/>
        <v>0.020413</v>
      </c>
      <c r="U42" s="41">
        <f t="shared" si="13"/>
        <v>0.001005</v>
      </c>
      <c r="V42" s="36" t="str">
        <f t="shared" si="14"/>
        <v>yes</v>
      </c>
      <c r="W42" s="7">
        <f>SUM('All Units in Order by Number'!BA42:BJ42)</f>
        <v>3250</v>
      </c>
      <c r="X42" s="41">
        <f t="shared" si="15"/>
        <v>0.155005</v>
      </c>
      <c r="Y42" s="41">
        <f t="shared" si="16"/>
        <v>0.00673</v>
      </c>
      <c r="Z42" s="36" t="str">
        <f t="shared" si="17"/>
        <v>yes</v>
      </c>
      <c r="AA42" s="7">
        <f>SUM('All Units in Order by Number'!BK42:BT42)</f>
        <v>1863</v>
      </c>
      <c r="AB42" s="41">
        <f t="shared" si="18"/>
        <v>0.088854</v>
      </c>
      <c r="AC42" s="41">
        <f t="shared" si="19"/>
        <v>0.005254</v>
      </c>
      <c r="AD42" s="36" t="str">
        <f t="shared" si="20"/>
        <v>yes</v>
      </c>
      <c r="AE42" s="7">
        <f>SUM('All Units in Order by Number'!BU42:CD42)</f>
        <v>626</v>
      </c>
      <c r="AF42" s="41">
        <f t="shared" si="21"/>
        <v>0.029856</v>
      </c>
      <c r="AG42" s="41">
        <f t="shared" si="22"/>
        <v>0.001413</v>
      </c>
      <c r="AH42" s="36" t="str">
        <f t="shared" si="23"/>
        <v>yes</v>
      </c>
      <c r="AI42" s="7">
        <f>SUM('All Units in Order by Number'!CE42:CN42)</f>
        <v>231</v>
      </c>
      <c r="AJ42" s="41">
        <f t="shared" si="24"/>
        <v>0.011017</v>
      </c>
      <c r="AK42" s="41">
        <f t="shared" si="25"/>
        <v>0.001081</v>
      </c>
      <c r="AL42" s="36" t="str">
        <f t="shared" si="26"/>
        <v>yes</v>
      </c>
      <c r="AM42" s="51">
        <f>SUM('All Units in Order by Number'!CO42:CX42)</f>
        <v>0</v>
      </c>
      <c r="AN42" s="44">
        <f t="shared" si="27"/>
        <v>0</v>
      </c>
      <c r="AO42" s="44">
        <f t="shared" si="28"/>
        <v>0</v>
      </c>
      <c r="AP42" s="45" t="str">
        <f t="shared" si="29"/>
        <v>no</v>
      </c>
      <c r="AQ42" s="7">
        <f>SUM('All Units in Order by Number'!CY42:DH42)</f>
        <v>4996</v>
      </c>
      <c r="AR42" s="41">
        <f t="shared" si="30"/>
        <v>0.238279</v>
      </c>
      <c r="AS42" s="41">
        <f t="shared" si="31"/>
        <v>0.016789</v>
      </c>
      <c r="AT42" s="36" t="str">
        <f t="shared" si="32"/>
        <v>yes</v>
      </c>
      <c r="AU42" s="51">
        <f>SUM('All Units in Order by Number'!DI42:DR42)</f>
        <v>0</v>
      </c>
      <c r="AV42" s="44">
        <f t="shared" si="33"/>
        <v>0</v>
      </c>
      <c r="AW42" s="44">
        <f t="shared" si="34"/>
        <v>0</v>
      </c>
      <c r="AX42" s="45" t="str">
        <f t="shared" si="35"/>
        <v>no</v>
      </c>
      <c r="AY42" s="7">
        <f>SUM('All Units in Order by Number'!DS42:EB42)</f>
        <v>216</v>
      </c>
      <c r="AZ42" s="41">
        <f t="shared" si="36"/>
        <v>0.010302</v>
      </c>
      <c r="BA42" s="41">
        <f t="shared" si="37"/>
        <v>0.000752</v>
      </c>
      <c r="BB42" s="36" t="str">
        <f t="shared" si="38"/>
        <v>yes</v>
      </c>
      <c r="BC42" s="7">
        <f>SUM('All Units in Order by Number'!EC42:EL42)</f>
        <v>1771</v>
      </c>
      <c r="BD42" s="41">
        <f t="shared" si="39"/>
        <v>0.084466</v>
      </c>
      <c r="BE42" s="41">
        <f t="shared" si="40"/>
        <v>0.004343</v>
      </c>
      <c r="BF42" s="36" t="str">
        <f t="shared" si="41"/>
        <v>yes</v>
      </c>
      <c r="BG42" s="7">
        <f>SUM('All Units in Order by Number'!EM42:EV42)</f>
        <v>5319</v>
      </c>
      <c r="BH42" s="41">
        <f t="shared" si="42"/>
        <v>0.253684</v>
      </c>
      <c r="BI42" s="41">
        <f t="shared" si="43"/>
        <v>0.028346</v>
      </c>
      <c r="BJ42" s="36" t="str">
        <f t="shared" si="44"/>
        <v>yes</v>
      </c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1:78" ht="12.75">
      <c r="A43" s="18" t="s">
        <v>39</v>
      </c>
      <c r="B43" s="24">
        <v>16895</v>
      </c>
      <c r="C43" s="43">
        <f>SUM('All Units in Order by Number'!C43:L43)</f>
        <v>0</v>
      </c>
      <c r="D43" s="44">
        <f t="shared" si="0"/>
        <v>0</v>
      </c>
      <c r="E43" s="44">
        <f t="shared" si="1"/>
        <v>0</v>
      </c>
      <c r="F43" s="45" t="str">
        <f t="shared" si="2"/>
        <v>no</v>
      </c>
      <c r="G43" s="50">
        <f>SUM('All Units in Order by Number'!M43:V43)</f>
        <v>0</v>
      </c>
      <c r="H43" s="44">
        <f t="shared" si="3"/>
        <v>0</v>
      </c>
      <c r="I43" s="44">
        <f t="shared" si="4"/>
        <v>0</v>
      </c>
      <c r="J43" s="45" t="str">
        <f t="shared" si="5"/>
        <v>no</v>
      </c>
      <c r="K43" s="51">
        <f>SUM('All Units in Order by Number'!W43:AF43)</f>
        <v>0</v>
      </c>
      <c r="L43" s="44">
        <f t="shared" si="6"/>
        <v>0</v>
      </c>
      <c r="M43" s="44">
        <f t="shared" si="7"/>
        <v>0</v>
      </c>
      <c r="N43" s="45" t="str">
        <f t="shared" si="8"/>
        <v>no</v>
      </c>
      <c r="O43" s="51">
        <f>SUM('All Units in Order by Number'!AG43:AP43)</f>
        <v>0</v>
      </c>
      <c r="P43" s="44">
        <f t="shared" si="9"/>
        <v>0</v>
      </c>
      <c r="Q43" s="44">
        <f t="shared" si="10"/>
        <v>0</v>
      </c>
      <c r="R43" s="45" t="str">
        <f t="shared" si="11"/>
        <v>no</v>
      </c>
      <c r="S43" s="51">
        <f>SUM('All Units in Order by Number'!AQ43:AZ43)</f>
        <v>0</v>
      </c>
      <c r="T43" s="44">
        <f t="shared" si="12"/>
        <v>0</v>
      </c>
      <c r="U43" s="44">
        <f t="shared" si="13"/>
        <v>0</v>
      </c>
      <c r="V43" s="45" t="str">
        <f t="shared" si="14"/>
        <v>no</v>
      </c>
      <c r="W43" s="51">
        <f>SUM('All Units in Order by Number'!BA43:BJ43)</f>
        <v>0</v>
      </c>
      <c r="X43" s="44">
        <f t="shared" si="15"/>
        <v>0</v>
      </c>
      <c r="Y43" s="44">
        <f t="shared" si="16"/>
        <v>0</v>
      </c>
      <c r="Z43" s="45" t="str">
        <f t="shared" si="17"/>
        <v>no</v>
      </c>
      <c r="AA43" s="51">
        <f>SUM('All Units in Order by Number'!BK43:BT43)</f>
        <v>0</v>
      </c>
      <c r="AB43" s="44">
        <f t="shared" si="18"/>
        <v>0</v>
      </c>
      <c r="AC43" s="44">
        <f t="shared" si="19"/>
        <v>0</v>
      </c>
      <c r="AD43" s="45" t="str">
        <f t="shared" si="20"/>
        <v>no</v>
      </c>
      <c r="AE43" s="51">
        <f>SUM('All Units in Order by Number'!BU43:CD43)</f>
        <v>0</v>
      </c>
      <c r="AF43" s="44">
        <f t="shared" si="21"/>
        <v>0</v>
      </c>
      <c r="AG43" s="44">
        <f t="shared" si="22"/>
        <v>0</v>
      </c>
      <c r="AH43" s="45" t="str">
        <f t="shared" si="23"/>
        <v>no</v>
      </c>
      <c r="AI43" s="51">
        <f>SUM('All Units in Order by Number'!CE43:CN43)</f>
        <v>0</v>
      </c>
      <c r="AJ43" s="44">
        <f t="shared" si="24"/>
        <v>0</v>
      </c>
      <c r="AK43" s="44">
        <f t="shared" si="25"/>
        <v>0</v>
      </c>
      <c r="AL43" s="45" t="str">
        <f t="shared" si="26"/>
        <v>no</v>
      </c>
      <c r="AM43" s="51">
        <f>SUM('All Units in Order by Number'!CO43:CX43)</f>
        <v>0</v>
      </c>
      <c r="AN43" s="44">
        <f t="shared" si="27"/>
        <v>0</v>
      </c>
      <c r="AO43" s="44">
        <f t="shared" si="28"/>
        <v>0</v>
      </c>
      <c r="AP43" s="45" t="str">
        <f t="shared" si="29"/>
        <v>no</v>
      </c>
      <c r="AQ43" s="51">
        <f>SUM('All Units in Order by Number'!CY43:DH43)</f>
        <v>0</v>
      </c>
      <c r="AR43" s="44">
        <f t="shared" si="30"/>
        <v>0</v>
      </c>
      <c r="AS43" s="44">
        <f t="shared" si="31"/>
        <v>0</v>
      </c>
      <c r="AT43" s="45" t="str">
        <f t="shared" si="32"/>
        <v>no</v>
      </c>
      <c r="AU43" s="51">
        <f>SUM('All Units in Order by Number'!DI43:DR43)</f>
        <v>0</v>
      </c>
      <c r="AV43" s="44">
        <f t="shared" si="33"/>
        <v>0</v>
      </c>
      <c r="AW43" s="44">
        <f t="shared" si="34"/>
        <v>0</v>
      </c>
      <c r="AX43" s="45" t="str">
        <f t="shared" si="35"/>
        <v>no</v>
      </c>
      <c r="AY43" s="51">
        <f>SUM('All Units in Order by Number'!DS43:EB43)</f>
        <v>0</v>
      </c>
      <c r="AZ43" s="44">
        <f t="shared" si="36"/>
        <v>0</v>
      </c>
      <c r="BA43" s="44">
        <f t="shared" si="37"/>
        <v>0</v>
      </c>
      <c r="BB43" s="45" t="str">
        <f t="shared" si="38"/>
        <v>no</v>
      </c>
      <c r="BC43" s="51">
        <f>SUM('All Units in Order by Number'!EC43:EL43)</f>
        <v>0</v>
      </c>
      <c r="BD43" s="44">
        <f t="shared" si="39"/>
        <v>0</v>
      </c>
      <c r="BE43" s="44">
        <f t="shared" si="40"/>
        <v>0</v>
      </c>
      <c r="BF43" s="45" t="str">
        <f t="shared" si="41"/>
        <v>no</v>
      </c>
      <c r="BG43" s="7">
        <f>SUM('All Units in Order by Number'!EM43:EV43)</f>
        <v>16895</v>
      </c>
      <c r="BH43" s="41">
        <f t="shared" si="42"/>
        <v>1</v>
      </c>
      <c r="BI43" s="41">
        <f t="shared" si="43"/>
        <v>0.090037</v>
      </c>
      <c r="BJ43" s="36" t="str">
        <f t="shared" si="44"/>
        <v>yes</v>
      </c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1:78" ht="12.75">
      <c r="A44" s="18" t="s">
        <v>40</v>
      </c>
      <c r="B44" s="24">
        <v>175641</v>
      </c>
      <c r="C44" s="32">
        <f>SUM('All Units in Order by Number'!C44:L44)</f>
        <v>7126</v>
      </c>
      <c r="D44" s="41">
        <f t="shared" si="0"/>
        <v>0.040571</v>
      </c>
      <c r="E44" s="41">
        <f t="shared" si="1"/>
        <v>0.023336</v>
      </c>
      <c r="F44" s="36" t="str">
        <f t="shared" si="2"/>
        <v>yes</v>
      </c>
      <c r="G44" s="21">
        <f>SUM('All Units in Order by Number'!M44:V44)</f>
        <v>6693</v>
      </c>
      <c r="H44" s="41">
        <f t="shared" si="3"/>
        <v>0.038106</v>
      </c>
      <c r="I44" s="41">
        <f t="shared" si="4"/>
        <v>0.06479</v>
      </c>
      <c r="J44" s="36" t="str">
        <f t="shared" si="5"/>
        <v>yes</v>
      </c>
      <c r="K44" s="7">
        <f>SUM('All Units in Order by Number'!W44:AF44)</f>
        <v>3390</v>
      </c>
      <c r="L44" s="41">
        <f t="shared" si="6"/>
        <v>0.019301</v>
      </c>
      <c r="M44" s="41">
        <f t="shared" si="7"/>
        <v>0.010651</v>
      </c>
      <c r="N44" s="36" t="str">
        <f t="shared" si="8"/>
        <v>yes</v>
      </c>
      <c r="O44" s="7">
        <f>SUM('All Units in Order by Number'!AG44:AP44)</f>
        <v>12669</v>
      </c>
      <c r="P44" s="41">
        <f t="shared" si="9"/>
        <v>0.07213</v>
      </c>
      <c r="Q44" s="41">
        <f t="shared" si="10"/>
        <v>0.029533</v>
      </c>
      <c r="R44" s="36" t="str">
        <f t="shared" si="11"/>
        <v>yes</v>
      </c>
      <c r="S44" s="7">
        <f>SUM('All Units in Order by Number'!AQ44:AZ44)</f>
        <v>24764</v>
      </c>
      <c r="T44" s="41">
        <f t="shared" si="12"/>
        <v>0.140992</v>
      </c>
      <c r="U44" s="41">
        <f t="shared" si="13"/>
        <v>0.058172</v>
      </c>
      <c r="V44" s="36" t="str">
        <f t="shared" si="14"/>
        <v>yes</v>
      </c>
      <c r="W44" s="7">
        <f>SUM('All Units in Order by Number'!BA44:BJ44)</f>
        <v>12920</v>
      </c>
      <c r="X44" s="41">
        <f t="shared" si="15"/>
        <v>0.073559</v>
      </c>
      <c r="Y44" s="41">
        <f t="shared" si="16"/>
        <v>0.026754</v>
      </c>
      <c r="Z44" s="36" t="str">
        <f t="shared" si="17"/>
        <v>yes</v>
      </c>
      <c r="AA44" s="7">
        <f>SUM('All Units in Order by Number'!BK44:BT44)</f>
        <v>21204</v>
      </c>
      <c r="AB44" s="41">
        <f t="shared" si="18"/>
        <v>0.120724</v>
      </c>
      <c r="AC44" s="41">
        <f t="shared" si="19"/>
        <v>0.059801</v>
      </c>
      <c r="AD44" s="36" t="str">
        <f t="shared" si="20"/>
        <v>yes</v>
      </c>
      <c r="AE44" s="7">
        <f>SUM('All Units in Order by Number'!BU44:CD44)</f>
        <v>4855</v>
      </c>
      <c r="AF44" s="41">
        <f t="shared" si="21"/>
        <v>0.027642</v>
      </c>
      <c r="AG44" s="41">
        <f t="shared" si="22"/>
        <v>0.010957</v>
      </c>
      <c r="AH44" s="36" t="str">
        <f t="shared" si="23"/>
        <v>yes</v>
      </c>
      <c r="AI44" s="7">
        <f>SUM('All Units in Order by Number'!CE44:CN44)</f>
        <v>33752</v>
      </c>
      <c r="AJ44" s="41">
        <f t="shared" si="24"/>
        <v>0.192165</v>
      </c>
      <c r="AK44" s="41">
        <f t="shared" si="25"/>
        <v>0.157902</v>
      </c>
      <c r="AL44" s="36" t="str">
        <f t="shared" si="26"/>
        <v>yes</v>
      </c>
      <c r="AM44" s="7">
        <f>SUM('All Units in Order by Number'!CO44:CX44)</f>
        <v>11972</v>
      </c>
      <c r="AN44" s="41">
        <f t="shared" si="27"/>
        <v>0.068162</v>
      </c>
      <c r="AO44" s="41">
        <f t="shared" si="28"/>
        <v>0.101616</v>
      </c>
      <c r="AP44" s="36" t="str">
        <f t="shared" si="29"/>
        <v>yes</v>
      </c>
      <c r="AQ44" s="7">
        <f>SUM('All Units in Order by Number'!CY44:DH44)</f>
        <v>9213</v>
      </c>
      <c r="AR44" s="41">
        <f t="shared" si="30"/>
        <v>0.052454</v>
      </c>
      <c r="AS44" s="41">
        <f t="shared" si="31"/>
        <v>0.030961</v>
      </c>
      <c r="AT44" s="36" t="str">
        <f t="shared" si="32"/>
        <v>yes</v>
      </c>
      <c r="AU44" s="7">
        <f>SUM('All Units in Order by Number'!DI44:DR44)</f>
        <v>5027</v>
      </c>
      <c r="AV44" s="41">
        <f t="shared" si="33"/>
        <v>0.028621</v>
      </c>
      <c r="AW44" s="41">
        <f t="shared" si="34"/>
        <v>0.022087</v>
      </c>
      <c r="AX44" s="36" t="str">
        <f t="shared" si="35"/>
        <v>yes</v>
      </c>
      <c r="AY44" s="7">
        <f>SUM('All Units in Order by Number'!DS44:EB44)</f>
        <v>1907</v>
      </c>
      <c r="AZ44" s="41">
        <f t="shared" si="36"/>
        <v>0.010857</v>
      </c>
      <c r="BA44" s="41">
        <f t="shared" si="37"/>
        <v>0.006642</v>
      </c>
      <c r="BB44" s="36" t="str">
        <f t="shared" si="38"/>
        <v>yes</v>
      </c>
      <c r="BC44" s="7">
        <f>SUM('All Units in Order by Number'!EC44:EL44)</f>
        <v>17669</v>
      </c>
      <c r="BD44" s="41">
        <f t="shared" si="39"/>
        <v>0.100597</v>
      </c>
      <c r="BE44" s="41">
        <f t="shared" si="40"/>
        <v>0.043328</v>
      </c>
      <c r="BF44" s="36" t="str">
        <f t="shared" si="41"/>
        <v>yes</v>
      </c>
      <c r="BG44" s="7">
        <f>SUM('All Units in Order by Number'!EM44:EV44)</f>
        <v>2480</v>
      </c>
      <c r="BH44" s="41">
        <f t="shared" si="42"/>
        <v>0.01412</v>
      </c>
      <c r="BI44" s="41">
        <f t="shared" si="43"/>
        <v>0.013216</v>
      </c>
      <c r="BJ44" s="36" t="str">
        <f t="shared" si="44"/>
        <v>yes</v>
      </c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2.75">
      <c r="A45" s="18" t="s">
        <v>41</v>
      </c>
      <c r="B45" s="24">
        <v>418984</v>
      </c>
      <c r="C45" s="32">
        <f>SUM('All Units in Order by Number'!C45:L45)</f>
        <v>34870</v>
      </c>
      <c r="D45" s="41">
        <f t="shared" si="0"/>
        <v>0.083225</v>
      </c>
      <c r="E45" s="41">
        <f t="shared" si="1"/>
        <v>0.114192</v>
      </c>
      <c r="F45" s="36" t="str">
        <f t="shared" si="2"/>
        <v>yes</v>
      </c>
      <c r="G45" s="21">
        <f>SUM('All Units in Order by Number'!M45:V45)</f>
        <v>17402</v>
      </c>
      <c r="H45" s="41">
        <f t="shared" si="3"/>
        <v>0.041534</v>
      </c>
      <c r="I45" s="41">
        <f t="shared" si="4"/>
        <v>0.168456</v>
      </c>
      <c r="J45" s="36" t="str">
        <f t="shared" si="5"/>
        <v>yes</v>
      </c>
      <c r="K45" s="7">
        <f>SUM('All Units in Order by Number'!W45:AF45)</f>
        <v>41556</v>
      </c>
      <c r="L45" s="41">
        <f t="shared" si="6"/>
        <v>0.099183</v>
      </c>
      <c r="M45" s="41">
        <f t="shared" si="7"/>
        <v>0.130569</v>
      </c>
      <c r="N45" s="36" t="str">
        <f t="shared" si="8"/>
        <v>yes</v>
      </c>
      <c r="O45" s="7">
        <f>SUM('All Units in Order by Number'!AG45:AP45)</f>
        <v>34432</v>
      </c>
      <c r="P45" s="41">
        <f t="shared" si="9"/>
        <v>0.08218</v>
      </c>
      <c r="Q45" s="41">
        <f t="shared" si="10"/>
        <v>0.080266</v>
      </c>
      <c r="R45" s="36" t="str">
        <f t="shared" si="11"/>
        <v>yes</v>
      </c>
      <c r="S45" s="7">
        <f>SUM('All Units in Order by Number'!AQ45:AZ45)</f>
        <v>18662</v>
      </c>
      <c r="T45" s="41">
        <f t="shared" si="12"/>
        <v>0.044541</v>
      </c>
      <c r="U45" s="41">
        <f t="shared" si="13"/>
        <v>0.043838</v>
      </c>
      <c r="V45" s="36" t="str">
        <f t="shared" si="14"/>
        <v>yes</v>
      </c>
      <c r="W45" s="7">
        <f>SUM('All Units in Order by Number'!BA45:BJ45)</f>
        <v>24834</v>
      </c>
      <c r="X45" s="41">
        <f t="shared" si="15"/>
        <v>0.059272</v>
      </c>
      <c r="Y45" s="41">
        <f t="shared" si="16"/>
        <v>0.051426</v>
      </c>
      <c r="Z45" s="36" t="str">
        <f t="shared" si="17"/>
        <v>yes</v>
      </c>
      <c r="AA45" s="7">
        <f>SUM('All Units in Order by Number'!BK45:BT45)</f>
        <v>1941</v>
      </c>
      <c r="AB45" s="41">
        <f t="shared" si="18"/>
        <v>0.004633</v>
      </c>
      <c r="AC45" s="41">
        <f t="shared" si="19"/>
        <v>0.005474</v>
      </c>
      <c r="AD45" s="36" t="str">
        <f t="shared" si="20"/>
        <v>yes</v>
      </c>
      <c r="AE45" s="7">
        <f>SUM('All Units in Order by Number'!BU45:CD45)</f>
        <v>88325</v>
      </c>
      <c r="AF45" s="41">
        <f t="shared" si="21"/>
        <v>0.210808</v>
      </c>
      <c r="AG45" s="41">
        <f t="shared" si="22"/>
        <v>0.199331</v>
      </c>
      <c r="AH45" s="36" t="str">
        <f t="shared" si="23"/>
        <v>yes</v>
      </c>
      <c r="AI45" s="7">
        <f>SUM('All Units in Order by Number'!CE45:CN45)</f>
        <v>14498</v>
      </c>
      <c r="AJ45" s="41">
        <f t="shared" si="24"/>
        <v>0.034603</v>
      </c>
      <c r="AK45" s="41">
        <f t="shared" si="25"/>
        <v>0.067826</v>
      </c>
      <c r="AL45" s="36" t="str">
        <f t="shared" si="26"/>
        <v>yes</v>
      </c>
      <c r="AM45" s="7">
        <f>SUM('All Units in Order by Number'!CO45:CX45)</f>
        <v>3252</v>
      </c>
      <c r="AN45" s="41">
        <f t="shared" si="27"/>
        <v>0.007762</v>
      </c>
      <c r="AO45" s="41">
        <f t="shared" si="28"/>
        <v>0.027602</v>
      </c>
      <c r="AP45" s="36" t="str">
        <f t="shared" si="29"/>
        <v>yes</v>
      </c>
      <c r="AQ45" s="7">
        <f>SUM('All Units in Order by Number'!CY45:DH45)</f>
        <v>5281</v>
      </c>
      <c r="AR45" s="41">
        <f t="shared" si="30"/>
        <v>0.012604</v>
      </c>
      <c r="AS45" s="41">
        <f t="shared" si="31"/>
        <v>0.017747</v>
      </c>
      <c r="AT45" s="36" t="str">
        <f t="shared" si="32"/>
        <v>yes</v>
      </c>
      <c r="AU45" s="7">
        <f>SUM('All Units in Order by Number'!DI45:DR45)</f>
        <v>10686</v>
      </c>
      <c r="AV45" s="41">
        <f t="shared" si="33"/>
        <v>0.025505</v>
      </c>
      <c r="AW45" s="41">
        <f t="shared" si="34"/>
        <v>0.046951</v>
      </c>
      <c r="AX45" s="36" t="str">
        <f t="shared" si="35"/>
        <v>yes</v>
      </c>
      <c r="AY45" s="7">
        <f>SUM('All Units in Order by Number'!DS45:EB45)</f>
        <v>26275</v>
      </c>
      <c r="AZ45" s="41">
        <f t="shared" si="36"/>
        <v>0.062711</v>
      </c>
      <c r="BA45" s="41">
        <f t="shared" si="37"/>
        <v>0.091509</v>
      </c>
      <c r="BB45" s="36" t="str">
        <f t="shared" si="38"/>
        <v>yes</v>
      </c>
      <c r="BC45" s="7">
        <f>SUM('All Units in Order by Number'!EC45:EL45)</f>
        <v>96970</v>
      </c>
      <c r="BD45" s="41">
        <f t="shared" si="39"/>
        <v>0.231441</v>
      </c>
      <c r="BE45" s="41">
        <f t="shared" si="40"/>
        <v>0.237789</v>
      </c>
      <c r="BF45" s="36" t="str">
        <f t="shared" si="41"/>
        <v>yes</v>
      </c>
      <c r="BG45" s="51">
        <f>SUM('All Units in Order by Number'!EM45:EV45)</f>
        <v>0</v>
      </c>
      <c r="BH45" s="44">
        <f t="shared" si="42"/>
        <v>0</v>
      </c>
      <c r="BI45" s="44">
        <f t="shared" si="43"/>
        <v>0</v>
      </c>
      <c r="BJ45" s="45" t="str">
        <f t="shared" si="44"/>
        <v>no</v>
      </c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1:78" ht="12.75">
      <c r="A46" s="18" t="s">
        <v>42</v>
      </c>
      <c r="B46" s="24">
        <v>117016</v>
      </c>
      <c r="C46" s="32">
        <f>SUM('All Units in Order by Number'!C46:L46)</f>
        <v>2930</v>
      </c>
      <c r="D46" s="41">
        <f t="shared" si="0"/>
        <v>0.025039</v>
      </c>
      <c r="E46" s="41">
        <f t="shared" si="1"/>
        <v>0.009595</v>
      </c>
      <c r="F46" s="36" t="str">
        <f t="shared" si="2"/>
        <v>yes</v>
      </c>
      <c r="G46" s="21">
        <f>SUM('All Units in Order by Number'!M46:V46)</f>
        <v>5317</v>
      </c>
      <c r="H46" s="41">
        <f t="shared" si="3"/>
        <v>0.045438</v>
      </c>
      <c r="I46" s="41">
        <f t="shared" si="4"/>
        <v>0.05147</v>
      </c>
      <c r="J46" s="36" t="str">
        <f t="shared" si="5"/>
        <v>yes</v>
      </c>
      <c r="K46" s="7">
        <f>SUM('All Units in Order by Number'!W46:AF46)</f>
        <v>8100</v>
      </c>
      <c r="L46" s="41">
        <f t="shared" si="6"/>
        <v>0.069221</v>
      </c>
      <c r="M46" s="41">
        <f t="shared" si="7"/>
        <v>0.02545</v>
      </c>
      <c r="N46" s="36" t="str">
        <f t="shared" si="8"/>
        <v>yes</v>
      </c>
      <c r="O46" s="7">
        <f>SUM('All Units in Order by Number'!AG46:AP46)</f>
        <v>18381</v>
      </c>
      <c r="P46" s="41">
        <f t="shared" si="9"/>
        <v>0.157081</v>
      </c>
      <c r="Q46" s="41">
        <f t="shared" si="10"/>
        <v>0.042849</v>
      </c>
      <c r="R46" s="36" t="str">
        <f t="shared" si="11"/>
        <v>yes</v>
      </c>
      <c r="S46" s="7">
        <f>SUM('All Units in Order by Number'!AQ46:AZ46)</f>
        <v>27434</v>
      </c>
      <c r="T46" s="41">
        <f t="shared" si="12"/>
        <v>0.234447</v>
      </c>
      <c r="U46" s="41">
        <f t="shared" si="13"/>
        <v>0.064444</v>
      </c>
      <c r="V46" s="36" t="str">
        <f t="shared" si="14"/>
        <v>yes</v>
      </c>
      <c r="W46" s="7">
        <f>SUM('All Units in Order by Number'!BA46:BJ46)</f>
        <v>13942</v>
      </c>
      <c r="X46" s="41">
        <f t="shared" si="15"/>
        <v>0.119146</v>
      </c>
      <c r="Y46" s="41">
        <f t="shared" si="16"/>
        <v>0.028871</v>
      </c>
      <c r="Z46" s="36" t="str">
        <f t="shared" si="17"/>
        <v>yes</v>
      </c>
      <c r="AA46" s="7">
        <f>SUM('All Units in Order by Number'!BK46:BT46)</f>
        <v>5244</v>
      </c>
      <c r="AB46" s="41">
        <f t="shared" si="18"/>
        <v>0.044814</v>
      </c>
      <c r="AC46" s="41">
        <f t="shared" si="19"/>
        <v>0.014789</v>
      </c>
      <c r="AD46" s="36" t="str">
        <f t="shared" si="20"/>
        <v>yes</v>
      </c>
      <c r="AE46" s="7">
        <f>SUM('All Units in Order by Number'!BU46:CD46)</f>
        <v>9608</v>
      </c>
      <c r="AF46" s="41">
        <f t="shared" si="21"/>
        <v>0.082108</v>
      </c>
      <c r="AG46" s="41">
        <f t="shared" si="22"/>
        <v>0.021683</v>
      </c>
      <c r="AH46" s="36" t="str">
        <f t="shared" si="23"/>
        <v>yes</v>
      </c>
      <c r="AI46" s="51">
        <f>SUM('All Units in Order by Number'!CE46:CN46)</f>
        <v>0</v>
      </c>
      <c r="AJ46" s="44">
        <f t="shared" si="24"/>
        <v>0</v>
      </c>
      <c r="AK46" s="44">
        <f t="shared" si="25"/>
        <v>0</v>
      </c>
      <c r="AL46" s="45" t="str">
        <f t="shared" si="26"/>
        <v>no</v>
      </c>
      <c r="AM46" s="51">
        <f>SUM('All Units in Order by Number'!CO46:CX46)</f>
        <v>0</v>
      </c>
      <c r="AN46" s="44">
        <f t="shared" si="27"/>
        <v>0</v>
      </c>
      <c r="AO46" s="44">
        <f t="shared" si="28"/>
        <v>0</v>
      </c>
      <c r="AP46" s="45" t="str">
        <f t="shared" si="29"/>
        <v>no</v>
      </c>
      <c r="AQ46" s="7">
        <f>SUM('All Units in Order by Number'!CY46:DH46)</f>
        <v>3964</v>
      </c>
      <c r="AR46" s="41">
        <f t="shared" si="30"/>
        <v>0.033876</v>
      </c>
      <c r="AS46" s="41">
        <f t="shared" si="31"/>
        <v>0.013321</v>
      </c>
      <c r="AT46" s="36" t="str">
        <f t="shared" si="32"/>
        <v>yes</v>
      </c>
      <c r="AU46" s="7">
        <f>SUM('All Units in Order by Number'!DI46:DR46)</f>
        <v>1643</v>
      </c>
      <c r="AV46" s="41">
        <f t="shared" si="33"/>
        <v>0.014041</v>
      </c>
      <c r="AW46" s="41">
        <f t="shared" si="34"/>
        <v>0.007219</v>
      </c>
      <c r="AX46" s="36" t="str">
        <f t="shared" si="35"/>
        <v>yes</v>
      </c>
      <c r="AY46" s="7">
        <f>SUM('All Units in Order by Number'!DS46:EB46)</f>
        <v>16543</v>
      </c>
      <c r="AZ46" s="41">
        <f t="shared" si="36"/>
        <v>0.141374</v>
      </c>
      <c r="BA46" s="41">
        <f t="shared" si="37"/>
        <v>0.057615</v>
      </c>
      <c r="BB46" s="36" t="str">
        <f t="shared" si="38"/>
        <v>yes</v>
      </c>
      <c r="BC46" s="7">
        <f>SUM('All Units in Order by Number'!EC46:EL46)</f>
        <v>3910</v>
      </c>
      <c r="BD46" s="41">
        <f t="shared" si="39"/>
        <v>0.033414</v>
      </c>
      <c r="BE46" s="41">
        <f t="shared" si="40"/>
        <v>0.009588</v>
      </c>
      <c r="BF46" s="36" t="str">
        <f t="shared" si="41"/>
        <v>yes</v>
      </c>
      <c r="BG46" s="56">
        <f>SUM('All Units in Order by Number'!EM46:EV46)</f>
        <v>5113</v>
      </c>
      <c r="BH46" s="54">
        <f t="shared" si="42"/>
        <v>0.043695</v>
      </c>
      <c r="BI46" s="54">
        <f t="shared" si="43"/>
        <v>0.027248</v>
      </c>
      <c r="BJ46" s="55" t="str">
        <f t="shared" si="44"/>
        <v>yes</v>
      </c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2.75">
      <c r="A47" s="18" t="s">
        <v>43</v>
      </c>
      <c r="B47" s="24">
        <v>97737</v>
      </c>
      <c r="C47" s="32">
        <f>SUM('All Units in Order by Number'!C47:L47)</f>
        <v>14424</v>
      </c>
      <c r="D47" s="41">
        <f t="shared" si="0"/>
        <v>0.14758</v>
      </c>
      <c r="E47" s="41">
        <f t="shared" si="1"/>
        <v>0.047236</v>
      </c>
      <c r="F47" s="36" t="str">
        <f t="shared" si="2"/>
        <v>yes</v>
      </c>
      <c r="G47" s="21">
        <f>SUM('All Units in Order by Number'!M47:V47)</f>
        <v>934</v>
      </c>
      <c r="H47" s="41">
        <f t="shared" si="3"/>
        <v>0.009556</v>
      </c>
      <c r="I47" s="41">
        <f t="shared" si="4"/>
        <v>0.009041</v>
      </c>
      <c r="J47" s="36" t="str">
        <f t="shared" si="5"/>
        <v>yes</v>
      </c>
      <c r="K47" s="7">
        <f>SUM('All Units in Order by Number'!W47:AF47)</f>
        <v>1167</v>
      </c>
      <c r="L47" s="41">
        <f t="shared" si="6"/>
        <v>0.01194</v>
      </c>
      <c r="M47" s="41">
        <f t="shared" si="7"/>
        <v>0.003667</v>
      </c>
      <c r="N47" s="36" t="str">
        <f t="shared" si="8"/>
        <v>yes</v>
      </c>
      <c r="O47" s="7">
        <f>SUM('All Units in Order by Number'!AG47:AP47)</f>
        <v>16526</v>
      </c>
      <c r="P47" s="41">
        <f t="shared" si="9"/>
        <v>0.169086</v>
      </c>
      <c r="Q47" s="41">
        <f t="shared" si="10"/>
        <v>0.038525</v>
      </c>
      <c r="R47" s="36" t="str">
        <f t="shared" si="11"/>
        <v>yes</v>
      </c>
      <c r="S47" s="7">
        <f>SUM('All Units in Order by Number'!AQ47:AZ47)</f>
        <v>17989</v>
      </c>
      <c r="T47" s="41">
        <f t="shared" si="12"/>
        <v>0.184055</v>
      </c>
      <c r="U47" s="41">
        <f t="shared" si="13"/>
        <v>0.042257</v>
      </c>
      <c r="V47" s="36" t="str">
        <f t="shared" si="14"/>
        <v>yes</v>
      </c>
      <c r="W47" s="7">
        <f>SUM('All Units in Order by Number'!BA47:BJ47)</f>
        <v>5010</v>
      </c>
      <c r="X47" s="41">
        <f t="shared" si="15"/>
        <v>0.05126</v>
      </c>
      <c r="Y47" s="41">
        <f t="shared" si="16"/>
        <v>0.010375</v>
      </c>
      <c r="Z47" s="36" t="str">
        <f t="shared" si="17"/>
        <v>yes</v>
      </c>
      <c r="AA47" s="7">
        <f>SUM('All Units in Order by Number'!BK47:BT47)</f>
        <v>15635</v>
      </c>
      <c r="AB47" s="41">
        <f t="shared" si="18"/>
        <v>0.15997</v>
      </c>
      <c r="AC47" s="41">
        <f t="shared" si="19"/>
        <v>0.044095</v>
      </c>
      <c r="AD47" s="36" t="str">
        <f t="shared" si="20"/>
        <v>yes</v>
      </c>
      <c r="AE47" s="7">
        <f>SUM('All Units in Order by Number'!BU47:CD47)</f>
        <v>741</v>
      </c>
      <c r="AF47" s="41">
        <f t="shared" si="21"/>
        <v>0.007582</v>
      </c>
      <c r="AG47" s="41">
        <f t="shared" si="22"/>
        <v>0.001672</v>
      </c>
      <c r="AH47" s="36" t="str">
        <f t="shared" si="23"/>
        <v>yes</v>
      </c>
      <c r="AI47" s="51">
        <f>SUM('All Units in Order by Number'!CE47:CN47)</f>
        <v>0</v>
      </c>
      <c r="AJ47" s="44">
        <f t="shared" si="24"/>
        <v>0</v>
      </c>
      <c r="AK47" s="44">
        <f t="shared" si="25"/>
        <v>0</v>
      </c>
      <c r="AL47" s="45" t="str">
        <f t="shared" si="26"/>
        <v>no</v>
      </c>
      <c r="AM47" s="7">
        <f>SUM('All Units in Order by Number'!CO47:CX47)</f>
        <v>657</v>
      </c>
      <c r="AN47" s="41">
        <f t="shared" si="27"/>
        <v>0.006722</v>
      </c>
      <c r="AO47" s="41">
        <f t="shared" si="28"/>
        <v>0.005576</v>
      </c>
      <c r="AP47" s="36" t="str">
        <f t="shared" si="29"/>
        <v>yes</v>
      </c>
      <c r="AQ47" s="7">
        <f>SUM('All Units in Order by Number'!CY47:DH47)</f>
        <v>6467</v>
      </c>
      <c r="AR47" s="41">
        <f t="shared" si="30"/>
        <v>0.066167</v>
      </c>
      <c r="AS47" s="41">
        <f t="shared" si="31"/>
        <v>0.021733</v>
      </c>
      <c r="AT47" s="36" t="str">
        <f t="shared" si="32"/>
        <v>yes</v>
      </c>
      <c r="AU47" s="7">
        <f>SUM('All Units in Order by Number'!DI47:DR47)</f>
        <v>14788</v>
      </c>
      <c r="AV47" s="41">
        <f t="shared" si="33"/>
        <v>0.151304</v>
      </c>
      <c r="AW47" s="41">
        <f t="shared" si="34"/>
        <v>0.064974</v>
      </c>
      <c r="AX47" s="36" t="str">
        <f t="shared" si="35"/>
        <v>yes</v>
      </c>
      <c r="AY47" s="51">
        <f>SUM('All Units in Order by Number'!DS47:EB47)</f>
        <v>0</v>
      </c>
      <c r="AZ47" s="44">
        <f t="shared" si="36"/>
        <v>0</v>
      </c>
      <c r="BA47" s="44">
        <f t="shared" si="37"/>
        <v>0</v>
      </c>
      <c r="BB47" s="45" t="str">
        <f t="shared" si="38"/>
        <v>no</v>
      </c>
      <c r="BC47" s="7">
        <f>SUM('All Units in Order by Number'!EC47:EL47)</f>
        <v>2619</v>
      </c>
      <c r="BD47" s="41">
        <f t="shared" si="39"/>
        <v>0.026796</v>
      </c>
      <c r="BE47" s="41">
        <f t="shared" si="40"/>
        <v>0.006422</v>
      </c>
      <c r="BF47" s="36" t="str">
        <f t="shared" si="41"/>
        <v>yes</v>
      </c>
      <c r="BG47" s="7">
        <f>SUM('All Units in Order by Number'!EM47:EV47)</f>
        <v>780</v>
      </c>
      <c r="BH47" s="41">
        <f t="shared" si="42"/>
        <v>0.007981</v>
      </c>
      <c r="BI47" s="41">
        <f t="shared" si="43"/>
        <v>0.004157</v>
      </c>
      <c r="BJ47" s="36" t="str">
        <f t="shared" si="44"/>
        <v>yes</v>
      </c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1:78" ht="12.75">
      <c r="A48" s="18" t="s">
        <v>44</v>
      </c>
      <c r="B48" s="24">
        <v>6111</v>
      </c>
      <c r="C48" s="43">
        <f>SUM('All Units in Order by Number'!C48:L48)</f>
        <v>0</v>
      </c>
      <c r="D48" s="44">
        <f t="shared" si="0"/>
        <v>0</v>
      </c>
      <c r="E48" s="44">
        <f t="shared" si="1"/>
        <v>0</v>
      </c>
      <c r="F48" s="45" t="str">
        <f t="shared" si="2"/>
        <v>no</v>
      </c>
      <c r="G48" s="50">
        <f>SUM('All Units in Order by Number'!M48:V48)</f>
        <v>0</v>
      </c>
      <c r="H48" s="44">
        <f t="shared" si="3"/>
        <v>0</v>
      </c>
      <c r="I48" s="44">
        <f t="shared" si="4"/>
        <v>0</v>
      </c>
      <c r="J48" s="45" t="str">
        <f t="shared" si="5"/>
        <v>no</v>
      </c>
      <c r="K48" s="7">
        <f>SUM('All Units in Order by Number'!W48:AF48)</f>
        <v>12</v>
      </c>
      <c r="L48" s="41">
        <f t="shared" si="6"/>
        <v>0.001964</v>
      </c>
      <c r="M48" s="41">
        <f t="shared" si="7"/>
        <v>3.8E-05</v>
      </c>
      <c r="N48" s="36" t="str">
        <f t="shared" si="8"/>
        <v>yes</v>
      </c>
      <c r="O48" s="51">
        <f>SUM('All Units in Order by Number'!AG48:AP48)</f>
        <v>0</v>
      </c>
      <c r="P48" s="44">
        <f t="shared" si="9"/>
        <v>0</v>
      </c>
      <c r="Q48" s="44">
        <f t="shared" si="10"/>
        <v>0</v>
      </c>
      <c r="R48" s="45" t="str">
        <f t="shared" si="11"/>
        <v>no</v>
      </c>
      <c r="S48" s="51">
        <f>SUM('All Units in Order by Number'!AQ48:AZ48)</f>
        <v>0</v>
      </c>
      <c r="T48" s="44">
        <f t="shared" si="12"/>
        <v>0</v>
      </c>
      <c r="U48" s="44">
        <f t="shared" si="13"/>
        <v>0</v>
      </c>
      <c r="V48" s="45" t="str">
        <f t="shared" si="14"/>
        <v>no</v>
      </c>
      <c r="W48" s="51">
        <f>SUM('All Units in Order by Number'!BA48:BJ48)</f>
        <v>0</v>
      </c>
      <c r="X48" s="44">
        <f t="shared" si="15"/>
        <v>0</v>
      </c>
      <c r="Y48" s="44">
        <f t="shared" si="16"/>
        <v>0</v>
      </c>
      <c r="Z48" s="45" t="str">
        <f t="shared" si="17"/>
        <v>no</v>
      </c>
      <c r="AA48" s="51">
        <f>SUM('All Units in Order by Number'!BK48:BT48)</f>
        <v>0</v>
      </c>
      <c r="AB48" s="44">
        <f t="shared" si="18"/>
        <v>0</v>
      </c>
      <c r="AC48" s="44">
        <f t="shared" si="19"/>
        <v>0</v>
      </c>
      <c r="AD48" s="45" t="str">
        <f t="shared" si="20"/>
        <v>no</v>
      </c>
      <c r="AE48" s="51">
        <f>SUM('All Units in Order by Number'!BU48:CD48)</f>
        <v>0</v>
      </c>
      <c r="AF48" s="44">
        <f t="shared" si="21"/>
        <v>0</v>
      </c>
      <c r="AG48" s="44">
        <f t="shared" si="22"/>
        <v>0</v>
      </c>
      <c r="AH48" s="45" t="str">
        <f t="shared" si="23"/>
        <v>no</v>
      </c>
      <c r="AI48" s="51">
        <f>SUM('All Units in Order by Number'!CE48:CN48)</f>
        <v>0</v>
      </c>
      <c r="AJ48" s="44">
        <f t="shared" si="24"/>
        <v>0</v>
      </c>
      <c r="AK48" s="44">
        <f t="shared" si="25"/>
        <v>0</v>
      </c>
      <c r="AL48" s="45" t="str">
        <f t="shared" si="26"/>
        <v>no</v>
      </c>
      <c r="AM48" s="51">
        <f>SUM('All Units in Order by Number'!CO48:CX48)</f>
        <v>0</v>
      </c>
      <c r="AN48" s="44">
        <f t="shared" si="27"/>
        <v>0</v>
      </c>
      <c r="AO48" s="44">
        <f t="shared" si="28"/>
        <v>0</v>
      </c>
      <c r="AP48" s="45" t="str">
        <f t="shared" si="29"/>
        <v>no</v>
      </c>
      <c r="AQ48" s="51">
        <f>SUM('All Units in Order by Number'!CY48:DH48)</f>
        <v>0</v>
      </c>
      <c r="AR48" s="44">
        <f t="shared" si="30"/>
        <v>0</v>
      </c>
      <c r="AS48" s="44">
        <f t="shared" si="31"/>
        <v>0</v>
      </c>
      <c r="AT48" s="45" t="str">
        <f t="shared" si="32"/>
        <v>no</v>
      </c>
      <c r="AU48" s="51">
        <f>SUM('All Units in Order by Number'!DI48:DR48)</f>
        <v>0</v>
      </c>
      <c r="AV48" s="44">
        <f t="shared" si="33"/>
        <v>0</v>
      </c>
      <c r="AW48" s="44">
        <f t="shared" si="34"/>
        <v>0</v>
      </c>
      <c r="AX48" s="45" t="str">
        <f t="shared" si="35"/>
        <v>no</v>
      </c>
      <c r="AY48" s="51">
        <f>SUM('All Units in Order by Number'!DS48:EB48)</f>
        <v>0</v>
      </c>
      <c r="AZ48" s="44">
        <f t="shared" si="36"/>
        <v>0</v>
      </c>
      <c r="BA48" s="44">
        <f t="shared" si="37"/>
        <v>0</v>
      </c>
      <c r="BB48" s="45" t="str">
        <f t="shared" si="38"/>
        <v>no</v>
      </c>
      <c r="BC48" s="7">
        <f>SUM('All Units in Order by Number'!EC48:EL48)</f>
        <v>6099</v>
      </c>
      <c r="BD48" s="41">
        <f t="shared" si="39"/>
        <v>0.998036</v>
      </c>
      <c r="BE48" s="41">
        <f t="shared" si="40"/>
        <v>0.014956</v>
      </c>
      <c r="BF48" s="36" t="str">
        <f t="shared" si="41"/>
        <v>yes</v>
      </c>
      <c r="BG48" s="51">
        <f>SUM('All Units in Order by Number'!EM48:EV48)</f>
        <v>0</v>
      </c>
      <c r="BH48" s="44">
        <f t="shared" si="42"/>
        <v>0</v>
      </c>
      <c r="BI48" s="44">
        <f t="shared" si="43"/>
        <v>0</v>
      </c>
      <c r="BJ48" s="45" t="str">
        <f t="shared" si="44"/>
        <v>no</v>
      </c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1:78" ht="12.75">
      <c r="A49" s="18" t="s">
        <v>45</v>
      </c>
      <c r="B49" s="24">
        <v>23158</v>
      </c>
      <c r="C49" s="43">
        <f>SUM('All Units in Order by Number'!C49:L49)</f>
        <v>0</v>
      </c>
      <c r="D49" s="44">
        <f t="shared" si="0"/>
        <v>0</v>
      </c>
      <c r="E49" s="44">
        <f t="shared" si="1"/>
        <v>0</v>
      </c>
      <c r="F49" s="45" t="str">
        <f t="shared" si="2"/>
        <v>no</v>
      </c>
      <c r="G49" s="50">
        <f>SUM('All Units in Order by Number'!M49:V49)</f>
        <v>0</v>
      </c>
      <c r="H49" s="44">
        <f t="shared" si="3"/>
        <v>0</v>
      </c>
      <c r="I49" s="44">
        <f t="shared" si="4"/>
        <v>0</v>
      </c>
      <c r="J49" s="45" t="str">
        <f t="shared" si="5"/>
        <v>no</v>
      </c>
      <c r="K49" s="51">
        <f>SUM('All Units in Order by Number'!W49:AF49)</f>
        <v>0</v>
      </c>
      <c r="L49" s="44">
        <f t="shared" si="6"/>
        <v>0</v>
      </c>
      <c r="M49" s="44">
        <f t="shared" si="7"/>
        <v>0</v>
      </c>
      <c r="N49" s="45" t="str">
        <f t="shared" si="8"/>
        <v>no</v>
      </c>
      <c r="O49" s="7">
        <f>SUM('All Units in Order by Number'!AG49:AP49)</f>
        <v>36</v>
      </c>
      <c r="P49" s="41">
        <f t="shared" si="9"/>
        <v>0.001555</v>
      </c>
      <c r="Q49" s="41">
        <f t="shared" si="10"/>
        <v>8.4E-05</v>
      </c>
      <c r="R49" s="36" t="str">
        <f t="shared" si="11"/>
        <v>yes</v>
      </c>
      <c r="S49" s="51">
        <f>SUM('All Units in Order by Number'!AQ49:AZ49)</f>
        <v>0</v>
      </c>
      <c r="T49" s="44">
        <f t="shared" si="12"/>
        <v>0</v>
      </c>
      <c r="U49" s="44">
        <f t="shared" si="13"/>
        <v>0</v>
      </c>
      <c r="V49" s="45" t="str">
        <f t="shared" si="14"/>
        <v>no</v>
      </c>
      <c r="W49" s="7">
        <f>SUM('All Units in Order by Number'!BA49:BJ49)</f>
        <v>22204</v>
      </c>
      <c r="X49" s="41">
        <f t="shared" si="15"/>
        <v>0.958805</v>
      </c>
      <c r="Y49" s="41">
        <f t="shared" si="16"/>
        <v>0.04598</v>
      </c>
      <c r="Z49" s="36" t="str">
        <f t="shared" si="17"/>
        <v>yes</v>
      </c>
      <c r="AA49" s="51">
        <f>SUM('All Units in Order by Number'!BK49:BT49)</f>
        <v>0</v>
      </c>
      <c r="AB49" s="44">
        <f t="shared" si="18"/>
        <v>0</v>
      </c>
      <c r="AC49" s="44">
        <f t="shared" si="19"/>
        <v>0</v>
      </c>
      <c r="AD49" s="45" t="str">
        <f t="shared" si="20"/>
        <v>no</v>
      </c>
      <c r="AE49" s="7">
        <f>SUM('All Units in Order by Number'!BU49:CD49)</f>
        <v>918</v>
      </c>
      <c r="AF49" s="41">
        <f t="shared" si="21"/>
        <v>0.039641</v>
      </c>
      <c r="AG49" s="41">
        <f t="shared" si="22"/>
        <v>0.002072</v>
      </c>
      <c r="AH49" s="36" t="str">
        <f t="shared" si="23"/>
        <v>yes</v>
      </c>
      <c r="AI49" s="51">
        <f>SUM('All Units in Order by Number'!CE49:CN49)</f>
        <v>0</v>
      </c>
      <c r="AJ49" s="44">
        <f t="shared" si="24"/>
        <v>0</v>
      </c>
      <c r="AK49" s="44">
        <f t="shared" si="25"/>
        <v>0</v>
      </c>
      <c r="AL49" s="45" t="str">
        <f t="shared" si="26"/>
        <v>no</v>
      </c>
      <c r="AM49" s="51">
        <f>SUM('All Units in Order by Number'!CO49:CX49)</f>
        <v>0</v>
      </c>
      <c r="AN49" s="44">
        <f t="shared" si="27"/>
        <v>0</v>
      </c>
      <c r="AO49" s="44">
        <f t="shared" si="28"/>
        <v>0</v>
      </c>
      <c r="AP49" s="45" t="str">
        <f t="shared" si="29"/>
        <v>no</v>
      </c>
      <c r="AQ49" s="51">
        <f>SUM('All Units in Order by Number'!CY49:DH49)</f>
        <v>0</v>
      </c>
      <c r="AR49" s="44">
        <f t="shared" si="30"/>
        <v>0</v>
      </c>
      <c r="AS49" s="44">
        <f t="shared" si="31"/>
        <v>0</v>
      </c>
      <c r="AT49" s="45" t="str">
        <f t="shared" si="32"/>
        <v>no</v>
      </c>
      <c r="AU49" s="51">
        <f>SUM('All Units in Order by Number'!DI49:DR49)</f>
        <v>0</v>
      </c>
      <c r="AV49" s="44">
        <f t="shared" si="33"/>
        <v>0</v>
      </c>
      <c r="AW49" s="44">
        <f t="shared" si="34"/>
        <v>0</v>
      </c>
      <c r="AX49" s="45" t="str">
        <f t="shared" si="35"/>
        <v>no</v>
      </c>
      <c r="AY49" s="51">
        <f>SUM('All Units in Order by Number'!DS49:EB49)</f>
        <v>0</v>
      </c>
      <c r="AZ49" s="44">
        <f t="shared" si="36"/>
        <v>0</v>
      </c>
      <c r="BA49" s="44">
        <f t="shared" si="37"/>
        <v>0</v>
      </c>
      <c r="BB49" s="45" t="str">
        <f t="shared" si="38"/>
        <v>no</v>
      </c>
      <c r="BC49" s="51">
        <f>SUM('All Units in Order by Number'!EC49:EL49)</f>
        <v>0</v>
      </c>
      <c r="BD49" s="44">
        <f t="shared" si="39"/>
        <v>0</v>
      </c>
      <c r="BE49" s="44">
        <f t="shared" si="40"/>
        <v>0</v>
      </c>
      <c r="BF49" s="45" t="str">
        <f t="shared" si="41"/>
        <v>no</v>
      </c>
      <c r="BG49" s="51">
        <f>SUM('All Units in Order by Number'!EM49:EV49)</f>
        <v>0</v>
      </c>
      <c r="BH49" s="44">
        <f t="shared" si="42"/>
        <v>0</v>
      </c>
      <c r="BI49" s="44">
        <f t="shared" si="43"/>
        <v>0</v>
      </c>
      <c r="BJ49" s="45" t="str">
        <f t="shared" si="44"/>
        <v>no</v>
      </c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1:78" ht="12.75">
      <c r="A50" s="18" t="s">
        <v>46</v>
      </c>
      <c r="B50" s="24">
        <v>30676</v>
      </c>
      <c r="C50" s="43">
        <f>SUM('All Units in Order by Number'!C50:L50)</f>
        <v>0</v>
      </c>
      <c r="D50" s="44">
        <f t="shared" si="0"/>
        <v>0</v>
      </c>
      <c r="E50" s="44">
        <f t="shared" si="1"/>
        <v>0</v>
      </c>
      <c r="F50" s="45" t="str">
        <f t="shared" si="2"/>
        <v>no</v>
      </c>
      <c r="G50" s="21">
        <f>SUM('All Units in Order by Number'!M50:V50)</f>
        <v>484</v>
      </c>
      <c r="H50" s="41">
        <f t="shared" si="3"/>
        <v>0.015778</v>
      </c>
      <c r="I50" s="41">
        <f t="shared" si="4"/>
        <v>0.004685</v>
      </c>
      <c r="J50" s="36" t="str">
        <f t="shared" si="5"/>
        <v>yes</v>
      </c>
      <c r="K50" s="7">
        <f>SUM('All Units in Order by Number'!W50:AF50)</f>
        <v>5784</v>
      </c>
      <c r="L50" s="41">
        <f t="shared" si="6"/>
        <v>0.188551</v>
      </c>
      <c r="M50" s="41">
        <f t="shared" si="7"/>
        <v>0.018173</v>
      </c>
      <c r="N50" s="36" t="str">
        <f t="shared" si="8"/>
        <v>yes</v>
      </c>
      <c r="O50" s="7">
        <f>SUM('All Units in Order by Number'!AG50:AP50)</f>
        <v>1840</v>
      </c>
      <c r="P50" s="41">
        <f t="shared" si="9"/>
        <v>0.059982</v>
      </c>
      <c r="Q50" s="41">
        <f t="shared" si="10"/>
        <v>0.004289</v>
      </c>
      <c r="R50" s="36" t="str">
        <f t="shared" si="11"/>
        <v>yes</v>
      </c>
      <c r="S50" s="51">
        <f>SUM('All Units in Order by Number'!AQ50:AZ50)</f>
        <v>0</v>
      </c>
      <c r="T50" s="44">
        <f t="shared" si="12"/>
        <v>0</v>
      </c>
      <c r="U50" s="44">
        <f t="shared" si="13"/>
        <v>0</v>
      </c>
      <c r="V50" s="45" t="str">
        <f t="shared" si="14"/>
        <v>no</v>
      </c>
      <c r="W50" s="7">
        <f>SUM('All Units in Order by Number'!BA50:BJ50)</f>
        <v>114</v>
      </c>
      <c r="X50" s="41">
        <f t="shared" si="15"/>
        <v>0.003716</v>
      </c>
      <c r="Y50" s="41">
        <f t="shared" si="16"/>
        <v>0.000236</v>
      </c>
      <c r="Z50" s="36" t="str">
        <f t="shared" si="17"/>
        <v>yes</v>
      </c>
      <c r="AA50" s="7">
        <f>SUM('All Units in Order by Number'!BK50:BT50)</f>
        <v>4660</v>
      </c>
      <c r="AB50" s="41">
        <f t="shared" si="18"/>
        <v>0.15191</v>
      </c>
      <c r="AC50" s="41">
        <f t="shared" si="19"/>
        <v>0.013142</v>
      </c>
      <c r="AD50" s="36" t="str">
        <f t="shared" si="20"/>
        <v>yes</v>
      </c>
      <c r="AE50" s="7">
        <f>SUM('All Units in Order by Number'!BU50:CD50)</f>
        <v>399</v>
      </c>
      <c r="AF50" s="41">
        <f t="shared" si="21"/>
        <v>0.013007</v>
      </c>
      <c r="AG50" s="41">
        <f t="shared" si="22"/>
        <v>0.0009</v>
      </c>
      <c r="AH50" s="36" t="str">
        <f t="shared" si="23"/>
        <v>yes</v>
      </c>
      <c r="AI50" s="51">
        <f>SUM('All Units in Order by Number'!CE50:CN50)</f>
        <v>0</v>
      </c>
      <c r="AJ50" s="44">
        <f t="shared" si="24"/>
        <v>0</v>
      </c>
      <c r="AK50" s="44">
        <f t="shared" si="25"/>
        <v>0</v>
      </c>
      <c r="AL50" s="45" t="str">
        <f t="shared" si="26"/>
        <v>no</v>
      </c>
      <c r="AM50" s="51">
        <f>SUM('All Units in Order by Number'!CO50:CX50)</f>
        <v>0</v>
      </c>
      <c r="AN50" s="44">
        <f t="shared" si="27"/>
        <v>0</v>
      </c>
      <c r="AO50" s="44">
        <f t="shared" si="28"/>
        <v>0</v>
      </c>
      <c r="AP50" s="45" t="str">
        <f t="shared" si="29"/>
        <v>no</v>
      </c>
      <c r="AQ50" s="7">
        <f>SUM('All Units in Order by Number'!CY50:DH50)</f>
        <v>4106</v>
      </c>
      <c r="AR50" s="41">
        <f t="shared" si="30"/>
        <v>0.133851</v>
      </c>
      <c r="AS50" s="41">
        <f t="shared" si="31"/>
        <v>0.013798</v>
      </c>
      <c r="AT50" s="36" t="str">
        <f t="shared" si="32"/>
        <v>yes</v>
      </c>
      <c r="AU50" s="7">
        <f>SUM('All Units in Order by Number'!DI50:DR50)</f>
        <v>912</v>
      </c>
      <c r="AV50" s="41">
        <f t="shared" si="33"/>
        <v>0.02973</v>
      </c>
      <c r="AW50" s="41">
        <f t="shared" si="34"/>
        <v>0.004007</v>
      </c>
      <c r="AX50" s="36" t="str">
        <f t="shared" si="35"/>
        <v>yes</v>
      </c>
      <c r="AY50" s="7">
        <f>SUM('All Units in Order by Number'!DS50:EB50)</f>
        <v>3315</v>
      </c>
      <c r="AZ50" s="41">
        <f t="shared" si="36"/>
        <v>0.108065</v>
      </c>
      <c r="BA50" s="41">
        <f t="shared" si="37"/>
        <v>0.011545</v>
      </c>
      <c r="BB50" s="36" t="str">
        <f t="shared" si="38"/>
        <v>yes</v>
      </c>
      <c r="BC50" s="7">
        <f>SUM('All Units in Order by Number'!EC50:EL50)</f>
        <v>3949</v>
      </c>
      <c r="BD50" s="41">
        <f t="shared" si="39"/>
        <v>0.128733</v>
      </c>
      <c r="BE50" s="41">
        <f t="shared" si="40"/>
        <v>0.009684</v>
      </c>
      <c r="BF50" s="36" t="str">
        <f t="shared" si="41"/>
        <v>yes</v>
      </c>
      <c r="BG50" s="51">
        <f>SUM('All Units in Order by Number'!EM50:EV50)</f>
        <v>0</v>
      </c>
      <c r="BH50" s="44">
        <f t="shared" si="42"/>
        <v>0</v>
      </c>
      <c r="BI50" s="44">
        <f t="shared" si="43"/>
        <v>0</v>
      </c>
      <c r="BJ50" s="45" t="str">
        <f t="shared" si="44"/>
        <v>no</v>
      </c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1:78" ht="12.75">
      <c r="A51" s="18" t="s">
        <v>47</v>
      </c>
      <c r="B51" s="24">
        <v>17159</v>
      </c>
      <c r="C51" s="32">
        <f>SUM('All Units in Order by Number'!C51:L51)</f>
        <v>2252</v>
      </c>
      <c r="D51" s="41">
        <f t="shared" si="0"/>
        <v>0.131243</v>
      </c>
      <c r="E51" s="41">
        <f t="shared" si="1"/>
        <v>0.007375</v>
      </c>
      <c r="F51" s="36" t="str">
        <f t="shared" si="2"/>
        <v>yes</v>
      </c>
      <c r="G51" s="21">
        <f>SUM('All Units in Order by Number'!M51:V51)</f>
        <v>14</v>
      </c>
      <c r="H51" s="41">
        <f t="shared" si="3"/>
        <v>0.000816</v>
      </c>
      <c r="I51" s="41">
        <f t="shared" si="4"/>
        <v>0.000136</v>
      </c>
      <c r="J51" s="36" t="str">
        <f t="shared" si="5"/>
        <v>yes</v>
      </c>
      <c r="K51" s="7">
        <f>SUM('All Units in Order by Number'!W51:AF51)</f>
        <v>354</v>
      </c>
      <c r="L51" s="41">
        <f t="shared" si="6"/>
        <v>0.020631</v>
      </c>
      <c r="M51" s="41">
        <f t="shared" si="7"/>
        <v>0.001112</v>
      </c>
      <c r="N51" s="36" t="str">
        <f t="shared" si="8"/>
        <v>yes</v>
      </c>
      <c r="O51" s="7">
        <f>SUM('All Units in Order by Number'!AG51:AP51)</f>
        <v>1682</v>
      </c>
      <c r="P51" s="41">
        <f t="shared" si="9"/>
        <v>0.098024</v>
      </c>
      <c r="Q51" s="41">
        <f t="shared" si="10"/>
        <v>0.003921</v>
      </c>
      <c r="R51" s="36" t="str">
        <f t="shared" si="11"/>
        <v>yes</v>
      </c>
      <c r="S51" s="7">
        <f>SUM('All Units in Order by Number'!AQ51:AZ51)</f>
        <v>1548</v>
      </c>
      <c r="T51" s="41">
        <f t="shared" si="12"/>
        <v>0.090215</v>
      </c>
      <c r="U51" s="41">
        <f t="shared" si="13"/>
        <v>0.003636</v>
      </c>
      <c r="V51" s="36" t="str">
        <f t="shared" si="14"/>
        <v>yes</v>
      </c>
      <c r="W51" s="7">
        <f>SUM('All Units in Order by Number'!BA51:BJ51)</f>
        <v>3076</v>
      </c>
      <c r="X51" s="41">
        <f t="shared" si="15"/>
        <v>0.179265</v>
      </c>
      <c r="Y51" s="41">
        <f t="shared" si="16"/>
        <v>0.00637</v>
      </c>
      <c r="Z51" s="36" t="str">
        <f t="shared" si="17"/>
        <v>yes</v>
      </c>
      <c r="AA51" s="7">
        <f>SUM('All Units in Order by Number'!BK51:BT51)</f>
        <v>936</v>
      </c>
      <c r="AB51" s="41">
        <f t="shared" si="18"/>
        <v>0.054549</v>
      </c>
      <c r="AC51" s="41">
        <f t="shared" si="19"/>
        <v>0.00264</v>
      </c>
      <c r="AD51" s="36" t="str">
        <f t="shared" si="20"/>
        <v>yes</v>
      </c>
      <c r="AE51" s="7">
        <f>SUM('All Units in Order by Number'!BU51:CD51)</f>
        <v>355</v>
      </c>
      <c r="AF51" s="41">
        <f t="shared" si="21"/>
        <v>0.020689</v>
      </c>
      <c r="AG51" s="41">
        <f t="shared" si="22"/>
        <v>0.000801</v>
      </c>
      <c r="AH51" s="36" t="str">
        <f t="shared" si="23"/>
        <v>yes</v>
      </c>
      <c r="AI51" s="7">
        <f>SUM('All Units in Order by Number'!CE51:CN51)</f>
        <v>1662</v>
      </c>
      <c r="AJ51" s="41">
        <f t="shared" si="24"/>
        <v>0.096859</v>
      </c>
      <c r="AK51" s="41">
        <f t="shared" si="25"/>
        <v>0.007775</v>
      </c>
      <c r="AL51" s="36" t="str">
        <f t="shared" si="26"/>
        <v>yes</v>
      </c>
      <c r="AM51" s="7">
        <f>SUM('All Units in Order by Number'!CO51:CX51)</f>
        <v>53</v>
      </c>
      <c r="AN51" s="41">
        <f t="shared" si="27"/>
        <v>0.003089</v>
      </c>
      <c r="AO51" s="41">
        <f t="shared" si="28"/>
        <v>0.00045</v>
      </c>
      <c r="AP51" s="36" t="str">
        <f t="shared" si="29"/>
        <v>yes</v>
      </c>
      <c r="AQ51" s="7">
        <f>SUM('All Units in Order by Number'!CY51:DH51)</f>
        <v>598</v>
      </c>
      <c r="AR51" s="41">
        <f t="shared" si="30"/>
        <v>0.034851</v>
      </c>
      <c r="AS51" s="41">
        <f t="shared" si="31"/>
        <v>0.00201</v>
      </c>
      <c r="AT51" s="36" t="str">
        <f t="shared" si="32"/>
        <v>yes</v>
      </c>
      <c r="AU51" s="7">
        <f>SUM('All Units in Order by Number'!DI51:DR51)</f>
        <v>1440</v>
      </c>
      <c r="AV51" s="41">
        <f t="shared" si="33"/>
        <v>0.083921</v>
      </c>
      <c r="AW51" s="41">
        <f t="shared" si="34"/>
        <v>0.006327</v>
      </c>
      <c r="AX51" s="36" t="str">
        <f t="shared" si="35"/>
        <v>yes</v>
      </c>
      <c r="AY51" s="7">
        <f>SUM('All Units in Order by Number'!DS51:EB51)</f>
        <v>1547</v>
      </c>
      <c r="AZ51" s="41">
        <f t="shared" si="36"/>
        <v>0.090157</v>
      </c>
      <c r="BA51" s="41">
        <f t="shared" si="37"/>
        <v>0.005388</v>
      </c>
      <c r="BB51" s="36" t="str">
        <f t="shared" si="38"/>
        <v>yes</v>
      </c>
      <c r="BC51" s="7">
        <f>SUM('All Units in Order by Number'!EC51:EL51)</f>
        <v>1302</v>
      </c>
      <c r="BD51" s="41">
        <f t="shared" si="39"/>
        <v>0.075879</v>
      </c>
      <c r="BE51" s="41">
        <f t="shared" si="40"/>
        <v>0.003193</v>
      </c>
      <c r="BF51" s="36" t="str">
        <f t="shared" si="41"/>
        <v>yes</v>
      </c>
      <c r="BG51" s="7">
        <f>SUM('All Units in Order by Number'!EM51:EV51)</f>
        <v>340</v>
      </c>
      <c r="BH51" s="41">
        <f t="shared" si="42"/>
        <v>0.019815</v>
      </c>
      <c r="BI51" s="41">
        <f t="shared" si="43"/>
        <v>0.001812</v>
      </c>
      <c r="BJ51" s="36" t="str">
        <f t="shared" si="44"/>
        <v>yes</v>
      </c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2.75">
      <c r="A52" s="18" t="s">
        <v>48</v>
      </c>
      <c r="B52" s="24">
        <v>182819</v>
      </c>
      <c r="C52" s="32">
        <f>SUM('All Units in Order by Number'!C52:L52)</f>
        <v>11879</v>
      </c>
      <c r="D52" s="41">
        <f t="shared" si="0"/>
        <v>0.064977</v>
      </c>
      <c r="E52" s="41">
        <f t="shared" si="1"/>
        <v>0.038901</v>
      </c>
      <c r="F52" s="36" t="str">
        <f t="shared" si="2"/>
        <v>yes</v>
      </c>
      <c r="G52" s="21">
        <f>SUM('All Units in Order by Number'!M52:V52)</f>
        <v>804</v>
      </c>
      <c r="H52" s="41">
        <f t="shared" si="3"/>
        <v>0.004398</v>
      </c>
      <c r="I52" s="41">
        <f t="shared" si="4"/>
        <v>0.007783</v>
      </c>
      <c r="J52" s="36" t="str">
        <f t="shared" si="5"/>
        <v>yes</v>
      </c>
      <c r="K52" s="7">
        <f>SUM('All Units in Order by Number'!W52:AF52)</f>
        <v>28588</v>
      </c>
      <c r="L52" s="41">
        <f t="shared" si="6"/>
        <v>0.156373</v>
      </c>
      <c r="M52" s="41">
        <f t="shared" si="7"/>
        <v>0.089823</v>
      </c>
      <c r="N52" s="36" t="str">
        <f t="shared" si="8"/>
        <v>yes</v>
      </c>
      <c r="O52" s="7">
        <f>SUM('All Units in Order by Number'!AG52:AP52)</f>
        <v>29258</v>
      </c>
      <c r="P52" s="41">
        <f t="shared" si="9"/>
        <v>0.160038</v>
      </c>
      <c r="Q52" s="41">
        <f t="shared" si="10"/>
        <v>0.068205</v>
      </c>
      <c r="R52" s="36" t="str">
        <f t="shared" si="11"/>
        <v>yes</v>
      </c>
      <c r="S52" s="7">
        <f>SUM('All Units in Order by Number'!AQ52:AZ52)</f>
        <v>21488</v>
      </c>
      <c r="T52" s="41">
        <f t="shared" si="12"/>
        <v>0.117537</v>
      </c>
      <c r="U52" s="41">
        <f t="shared" si="13"/>
        <v>0.050477</v>
      </c>
      <c r="V52" s="36" t="str">
        <f t="shared" si="14"/>
        <v>yes</v>
      </c>
      <c r="W52" s="7">
        <f>SUM('All Units in Order by Number'!BA52:BJ52)</f>
        <v>26720</v>
      </c>
      <c r="X52" s="41">
        <f t="shared" si="15"/>
        <v>0.146155</v>
      </c>
      <c r="Y52" s="41">
        <f t="shared" si="16"/>
        <v>0.055331</v>
      </c>
      <c r="Z52" s="36" t="str">
        <f t="shared" si="17"/>
        <v>yes</v>
      </c>
      <c r="AA52" s="7">
        <f>SUM('All Units in Order by Number'!BK52:BT52)</f>
        <v>23225</v>
      </c>
      <c r="AB52" s="41">
        <f t="shared" si="18"/>
        <v>0.127038</v>
      </c>
      <c r="AC52" s="41">
        <f t="shared" si="19"/>
        <v>0.0655</v>
      </c>
      <c r="AD52" s="36" t="str">
        <f t="shared" si="20"/>
        <v>yes</v>
      </c>
      <c r="AE52" s="7">
        <f>SUM('All Units in Order by Number'!BU52:CD52)</f>
        <v>26069</v>
      </c>
      <c r="AF52" s="41">
        <f t="shared" si="21"/>
        <v>0.142595</v>
      </c>
      <c r="AG52" s="41">
        <f t="shared" si="22"/>
        <v>0.058832</v>
      </c>
      <c r="AH52" s="36" t="str">
        <f t="shared" si="23"/>
        <v>yes</v>
      </c>
      <c r="AI52" s="51">
        <f>SUM('All Units in Order by Number'!CE52:CN52)</f>
        <v>0</v>
      </c>
      <c r="AJ52" s="44">
        <f t="shared" si="24"/>
        <v>0</v>
      </c>
      <c r="AK52" s="44">
        <f t="shared" si="25"/>
        <v>0</v>
      </c>
      <c r="AL52" s="45" t="str">
        <f t="shared" si="26"/>
        <v>no</v>
      </c>
      <c r="AM52" s="51">
        <f>SUM('All Units in Order by Number'!CO52:CX52)</f>
        <v>0</v>
      </c>
      <c r="AN52" s="44">
        <f t="shared" si="27"/>
        <v>0</v>
      </c>
      <c r="AO52" s="44">
        <f t="shared" si="28"/>
        <v>0</v>
      </c>
      <c r="AP52" s="45" t="str">
        <f t="shared" si="29"/>
        <v>no</v>
      </c>
      <c r="AQ52" s="7">
        <f>SUM('All Units in Order by Number'!CY52:DH52)</f>
        <v>7728</v>
      </c>
      <c r="AR52" s="41">
        <f t="shared" si="30"/>
        <v>0.042271</v>
      </c>
      <c r="AS52" s="41">
        <f t="shared" si="31"/>
        <v>0.02597</v>
      </c>
      <c r="AT52" s="36" t="str">
        <f t="shared" si="32"/>
        <v>yes</v>
      </c>
      <c r="AU52" s="7">
        <f>SUM('All Units in Order by Number'!DI52:DR52)</f>
        <v>402</v>
      </c>
      <c r="AV52" s="41">
        <f t="shared" si="33"/>
        <v>0.002199</v>
      </c>
      <c r="AW52" s="41">
        <f t="shared" si="34"/>
        <v>0.001766</v>
      </c>
      <c r="AX52" s="36" t="str">
        <f t="shared" si="35"/>
        <v>yes</v>
      </c>
      <c r="AY52" s="51">
        <f>SUM('All Units in Order by Number'!DS52:EB52)</f>
        <v>0</v>
      </c>
      <c r="AZ52" s="44">
        <f t="shared" si="36"/>
        <v>0</v>
      </c>
      <c r="BA52" s="44">
        <f t="shared" si="37"/>
        <v>0</v>
      </c>
      <c r="BB52" s="45" t="str">
        <f t="shared" si="38"/>
        <v>no</v>
      </c>
      <c r="BC52" s="7">
        <f>SUM('All Units in Order by Number'!EC52:EL52)</f>
        <v>6658</v>
      </c>
      <c r="BD52" s="41">
        <f t="shared" si="39"/>
        <v>0.036419</v>
      </c>
      <c r="BE52" s="41">
        <f t="shared" si="40"/>
        <v>0.016327</v>
      </c>
      <c r="BF52" s="36" t="str">
        <f t="shared" si="41"/>
        <v>yes</v>
      </c>
      <c r="BG52" s="51">
        <f>SUM('All Units in Order by Number'!EM52:EV52)</f>
        <v>0</v>
      </c>
      <c r="BH52" s="44">
        <f t="shared" si="42"/>
        <v>0</v>
      </c>
      <c r="BI52" s="44">
        <f t="shared" si="43"/>
        <v>0</v>
      </c>
      <c r="BJ52" s="45" t="str">
        <f t="shared" si="44"/>
        <v>no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1:78" ht="13.5" thickBot="1">
      <c r="A53" s="25" t="s">
        <v>50</v>
      </c>
      <c r="B53" s="26">
        <v>436</v>
      </c>
      <c r="C53" s="46">
        <f>SUM('All Units in Order by Number'!C53:L53)</f>
        <v>0</v>
      </c>
      <c r="D53" s="44">
        <f t="shared" si="0"/>
        <v>0</v>
      </c>
      <c r="E53" s="44">
        <f t="shared" si="1"/>
        <v>0</v>
      </c>
      <c r="F53" s="47" t="str">
        <f t="shared" si="2"/>
        <v>no</v>
      </c>
      <c r="G53" s="50">
        <f>SUM('All Units in Order by Number'!M53:V53)</f>
        <v>0</v>
      </c>
      <c r="H53" s="44">
        <f t="shared" si="3"/>
        <v>0</v>
      </c>
      <c r="I53" s="44">
        <f t="shared" si="4"/>
        <v>0</v>
      </c>
      <c r="J53" s="47" t="str">
        <f t="shared" si="5"/>
        <v>no</v>
      </c>
      <c r="K53" s="51">
        <f>SUM('All Units in Order by Number'!W53:AF53)</f>
        <v>0</v>
      </c>
      <c r="L53" s="44">
        <f t="shared" si="6"/>
        <v>0</v>
      </c>
      <c r="M53" s="44">
        <f t="shared" si="7"/>
        <v>0</v>
      </c>
      <c r="N53" s="47" t="str">
        <f t="shared" si="8"/>
        <v>no</v>
      </c>
      <c r="O53" s="51">
        <f>SUM('All Units in Order by Number'!AG53:AP53)</f>
        <v>0</v>
      </c>
      <c r="P53" s="44">
        <f t="shared" si="9"/>
        <v>0</v>
      </c>
      <c r="Q53" s="44">
        <f t="shared" si="10"/>
        <v>0</v>
      </c>
      <c r="R53" s="47" t="str">
        <f t="shared" si="11"/>
        <v>no</v>
      </c>
      <c r="S53" s="51">
        <f>SUM('All Units in Order by Number'!AQ53:AZ53)</f>
        <v>0</v>
      </c>
      <c r="T53" s="44">
        <f t="shared" si="12"/>
        <v>0</v>
      </c>
      <c r="U53" s="44">
        <f t="shared" si="13"/>
        <v>0</v>
      </c>
      <c r="V53" s="47" t="str">
        <f t="shared" si="14"/>
        <v>no</v>
      </c>
      <c r="W53" s="51">
        <f>SUM('All Units in Order by Number'!BA53:BJ53)</f>
        <v>0</v>
      </c>
      <c r="X53" s="44">
        <f t="shared" si="15"/>
        <v>0</v>
      </c>
      <c r="Y53" s="44">
        <f t="shared" si="16"/>
        <v>0</v>
      </c>
      <c r="Z53" s="47" t="str">
        <f t="shared" si="17"/>
        <v>no</v>
      </c>
      <c r="AA53" s="51">
        <f>SUM('All Units in Order by Number'!BK53:BT53)</f>
        <v>0</v>
      </c>
      <c r="AB53" s="44">
        <f t="shared" si="18"/>
        <v>0</v>
      </c>
      <c r="AC53" s="44">
        <f t="shared" si="19"/>
        <v>0</v>
      </c>
      <c r="AD53" s="47" t="str">
        <f t="shared" si="20"/>
        <v>no</v>
      </c>
      <c r="AE53" s="51">
        <f>SUM('All Units in Order by Number'!BU53:CD53)</f>
        <v>0</v>
      </c>
      <c r="AF53" s="44">
        <f t="shared" si="21"/>
        <v>0</v>
      </c>
      <c r="AG53" s="44">
        <f t="shared" si="22"/>
        <v>0</v>
      </c>
      <c r="AH53" s="47" t="str">
        <f t="shared" si="23"/>
        <v>no</v>
      </c>
      <c r="AI53" s="51">
        <f>SUM('All Units in Order by Number'!CE53:CN53)</f>
        <v>0</v>
      </c>
      <c r="AJ53" s="44">
        <f t="shared" si="24"/>
        <v>0</v>
      </c>
      <c r="AK53" s="44">
        <f t="shared" si="25"/>
        <v>0</v>
      </c>
      <c r="AL53" s="47" t="str">
        <f t="shared" si="26"/>
        <v>no</v>
      </c>
      <c r="AM53" s="7">
        <f>SUM('All Units in Order by Number'!CO53:CX53)</f>
        <v>8</v>
      </c>
      <c r="AN53" s="41">
        <f t="shared" si="27"/>
        <v>0.018349</v>
      </c>
      <c r="AO53" s="41">
        <f t="shared" si="28"/>
        <v>6.8E-05</v>
      </c>
      <c r="AP53" s="39" t="str">
        <f t="shared" si="29"/>
        <v>yes</v>
      </c>
      <c r="AQ53" s="51">
        <f>SUM('All Units in Order by Number'!CY53:DH53)</f>
        <v>0</v>
      </c>
      <c r="AR53" s="44">
        <f t="shared" si="30"/>
        <v>0</v>
      </c>
      <c r="AS53" s="44">
        <f t="shared" si="31"/>
        <v>0</v>
      </c>
      <c r="AT53" s="47" t="str">
        <f t="shared" si="32"/>
        <v>no</v>
      </c>
      <c r="AU53" s="51">
        <f>SUM('All Units in Order by Number'!DI53:DR53)</f>
        <v>0</v>
      </c>
      <c r="AV53" s="44">
        <f t="shared" si="33"/>
        <v>0</v>
      </c>
      <c r="AW53" s="44">
        <f t="shared" si="34"/>
        <v>0</v>
      </c>
      <c r="AX53" s="47" t="str">
        <f t="shared" si="35"/>
        <v>no</v>
      </c>
      <c r="AY53" s="51">
        <f>SUM('All Units in Order by Number'!DS53:EB53)</f>
        <v>0</v>
      </c>
      <c r="AZ53" s="44">
        <f t="shared" si="36"/>
        <v>0</v>
      </c>
      <c r="BA53" s="44">
        <f t="shared" si="37"/>
        <v>0</v>
      </c>
      <c r="BB53" s="47" t="str">
        <f t="shared" si="38"/>
        <v>no</v>
      </c>
      <c r="BC53" s="51">
        <f>SUM('All Units in Order by Number'!EC53:EL53)</f>
        <v>0</v>
      </c>
      <c r="BD53" s="44">
        <f t="shared" si="39"/>
        <v>0</v>
      </c>
      <c r="BE53" s="44">
        <f t="shared" si="40"/>
        <v>0</v>
      </c>
      <c r="BF53" s="47" t="str">
        <f t="shared" si="41"/>
        <v>no</v>
      </c>
      <c r="BG53" s="7">
        <f>SUM('All Units in Order by Number'!EM53:EV53)</f>
        <v>428</v>
      </c>
      <c r="BH53" s="41">
        <f t="shared" si="42"/>
        <v>0.981651</v>
      </c>
      <c r="BI53" s="41">
        <f t="shared" si="43"/>
        <v>0.002281</v>
      </c>
      <c r="BJ53" s="39" t="str">
        <f t="shared" si="44"/>
        <v>yes</v>
      </c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s="20" customFormat="1" ht="13.5" thickBot="1">
      <c r="A54" s="8" t="s">
        <v>0</v>
      </c>
      <c r="B54" s="27">
        <v>4601518</v>
      </c>
      <c r="C54" s="35">
        <f>SUM(C5:C53)</f>
        <v>305362</v>
      </c>
      <c r="D54" s="42"/>
      <c r="E54" s="38">
        <f>SUM(E5:E53)</f>
        <v>0.9999989999999999</v>
      </c>
      <c r="F54" s="40"/>
      <c r="G54" s="27">
        <f>SUM(G5:G53)</f>
        <v>103303</v>
      </c>
      <c r="H54" s="42"/>
      <c r="I54" s="38">
        <f>SUM(I5:I53)</f>
        <v>0.9999990000000001</v>
      </c>
      <c r="J54" s="40"/>
      <c r="K54" s="27">
        <f>SUM(K5:K53)</f>
        <v>318269</v>
      </c>
      <c r="L54" s="42"/>
      <c r="M54" s="38">
        <f>SUM(M5:M53)</f>
        <v>0.999998</v>
      </c>
      <c r="N54" s="40"/>
      <c r="O54" s="27">
        <f>SUM(O5:O53)</f>
        <v>428972</v>
      </c>
      <c r="P54" s="42"/>
      <c r="Q54" s="38">
        <f>SUM(Q5:Q53)</f>
        <v>0.9999990000000001</v>
      </c>
      <c r="R54" s="40"/>
      <c r="S54" s="27">
        <f>SUM(S5:S53)</f>
        <v>425703</v>
      </c>
      <c r="T54" s="42"/>
      <c r="U54" s="38">
        <f>SUM(U5:U53)</f>
        <v>0.999999</v>
      </c>
      <c r="V54" s="40"/>
      <c r="W54" s="27">
        <f>SUM(W5:W53)</f>
        <v>482910</v>
      </c>
      <c r="X54" s="42"/>
      <c r="Y54" s="38">
        <f>SUM(Y5:Y53)</f>
        <v>1</v>
      </c>
      <c r="Z54" s="40"/>
      <c r="AA54" s="27">
        <f>SUM(AA5:AA53)</f>
        <v>354578</v>
      </c>
      <c r="AB54" s="42"/>
      <c r="AC54" s="38">
        <f>SUM(AC5:AC53)</f>
        <v>1.000001</v>
      </c>
      <c r="AD54" s="40"/>
      <c r="AE54" s="27">
        <f>SUM(AE5:AE53)</f>
        <v>443108</v>
      </c>
      <c r="AF54" s="42"/>
      <c r="AG54" s="38">
        <f>SUM(AG5:AG53)</f>
        <v>0.999999</v>
      </c>
      <c r="AH54" s="40"/>
      <c r="AI54" s="27">
        <f>SUM(AI5:AI53)</f>
        <v>213753</v>
      </c>
      <c r="AJ54" s="42"/>
      <c r="AK54" s="38">
        <f>SUM(AK5:AK53)</f>
        <v>1.0000000000000002</v>
      </c>
      <c r="AL54" s="40"/>
      <c r="AM54" s="27">
        <f>SUM(AM5:AM53)</f>
        <v>117816</v>
      </c>
      <c r="AN54" s="42"/>
      <c r="AO54" s="38">
        <f>SUM(AO5:AO53)</f>
        <v>0.999999</v>
      </c>
      <c r="AP54" s="40"/>
      <c r="AQ54" s="27">
        <f>SUM(AQ5:AQ53)</f>
        <v>297571</v>
      </c>
      <c r="AR54" s="42"/>
      <c r="AS54" s="38">
        <f>SUM(AS5:AS53)</f>
        <v>0.9999989999999999</v>
      </c>
      <c r="AT54" s="40"/>
      <c r="AU54" s="27">
        <f>SUM(AU5:AU53)</f>
        <v>227598</v>
      </c>
      <c r="AV54" s="42"/>
      <c r="AW54" s="38">
        <f>SUM(AW5:AW53)</f>
        <v>0.9999999999999999</v>
      </c>
      <c r="AX54" s="40"/>
      <c r="AY54" s="27">
        <f>SUM(AY5:AY53)</f>
        <v>287131</v>
      </c>
      <c r="AZ54" s="42"/>
      <c r="BA54" s="38">
        <f>SUM(BA5:BA53)</f>
        <v>1.000001</v>
      </c>
      <c r="BB54" s="40"/>
      <c r="BC54" s="27">
        <f>SUM(BC5:BC53)</f>
        <v>407798</v>
      </c>
      <c r="BD54" s="42"/>
      <c r="BE54" s="38">
        <f>SUM(BE5:BE53)</f>
        <v>0.9999990000000002</v>
      </c>
      <c r="BF54" s="40"/>
      <c r="BG54" s="27">
        <f>SUM(BG5:BG53)</f>
        <v>187646</v>
      </c>
      <c r="BH54" s="42"/>
      <c r="BI54" s="38">
        <f>SUM(BI5:BI53)</f>
        <v>1.0000010000000001</v>
      </c>
      <c r="BJ54" s="40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</row>
    <row r="55" spans="1:78" ht="13.5" thickTop="1">
      <c r="A55" s="1" t="s">
        <v>83</v>
      </c>
      <c r="D55" s="1"/>
      <c r="E55" s="1"/>
      <c r="F55" s="37">
        <v>12</v>
      </c>
      <c r="G55" s="1"/>
      <c r="H55" s="1"/>
      <c r="I55" s="1"/>
      <c r="J55" s="37">
        <v>18</v>
      </c>
      <c r="K55" s="1"/>
      <c r="L55" s="1"/>
      <c r="M55" s="1"/>
      <c r="N55" s="37">
        <v>6</v>
      </c>
      <c r="O55" s="1"/>
      <c r="P55" s="1"/>
      <c r="Q55" s="1"/>
      <c r="R55" s="37">
        <v>10</v>
      </c>
      <c r="S55" s="1"/>
      <c r="T55" s="1"/>
      <c r="U55" s="1"/>
      <c r="V55" s="37">
        <v>16</v>
      </c>
      <c r="W55" s="1"/>
      <c r="X55" s="1"/>
      <c r="Y55" s="1"/>
      <c r="Z55" s="37">
        <v>10</v>
      </c>
      <c r="AA55" s="1"/>
      <c r="AB55" s="1"/>
      <c r="AC55" s="1"/>
      <c r="AD55" s="37">
        <v>14</v>
      </c>
      <c r="AE55" s="1"/>
      <c r="AF55" s="1"/>
      <c r="AG55" s="1"/>
      <c r="AH55" s="37">
        <v>9</v>
      </c>
      <c r="AI55" s="1"/>
      <c r="AJ55" s="1"/>
      <c r="AK55" s="1"/>
      <c r="AL55" s="37">
        <v>29</v>
      </c>
      <c r="AM55" s="1"/>
      <c r="AN55" s="1"/>
      <c r="AO55" s="1"/>
      <c r="AP55" s="37">
        <v>29</v>
      </c>
      <c r="AQ55" s="1"/>
      <c r="AR55" s="1"/>
      <c r="AS55" s="1"/>
      <c r="AT55" s="37">
        <v>10</v>
      </c>
      <c r="AU55" s="1"/>
      <c r="AV55" s="1"/>
      <c r="AW55" s="1"/>
      <c r="AX55" s="37">
        <v>17</v>
      </c>
      <c r="AY55" s="1"/>
      <c r="AZ55" s="1"/>
      <c r="BA55" s="1"/>
      <c r="BB55" s="37">
        <v>19</v>
      </c>
      <c r="BC55" s="1"/>
      <c r="BD55" s="1"/>
      <c r="BE55" s="1"/>
      <c r="BF55" s="37">
        <v>4</v>
      </c>
      <c r="BG55" s="1"/>
      <c r="BH55" s="1"/>
      <c r="BI55" s="1"/>
      <c r="BJ55" s="37">
        <v>20</v>
      </c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1:78" ht="12.75">
      <c r="A56" s="1" t="s">
        <v>84</v>
      </c>
      <c r="D56" s="1"/>
      <c r="E56" s="1"/>
      <c r="F56" s="37">
        <f>+B53+B50+B49+B48+B43+B32+B30+B28+B25+B23+B20+B11</f>
        <v>214671</v>
      </c>
      <c r="G56" s="1"/>
      <c r="H56" s="1"/>
      <c r="I56" s="1"/>
      <c r="J56" s="37">
        <f>+B53+B49+B48+B43+B42+B41+B33+B32+B30+B28+B27+B25+B24+B23+B22+B20+B11+B5</f>
        <v>520215</v>
      </c>
      <c r="K56" s="1"/>
      <c r="L56" s="1"/>
      <c r="M56" s="1"/>
      <c r="N56" s="37">
        <f>+B53+B49+B43+B36+B30+B28</f>
        <v>165290</v>
      </c>
      <c r="O56" s="1"/>
      <c r="P56" s="1"/>
      <c r="Q56" s="1"/>
      <c r="R56" s="37">
        <f>+B53+B48+B43+B41+B32+B30+B28+B24+B23+B11</f>
        <v>231379</v>
      </c>
      <c r="S56" s="1"/>
      <c r="T56" s="1"/>
      <c r="U56" s="1"/>
      <c r="V56" s="37">
        <f>+B53+B50+B49+B48+B43+B41+B31+B30+B28+B27+B25+B24+B20+B14+B5+B12</f>
        <v>704346</v>
      </c>
      <c r="W56" s="1"/>
      <c r="X56" s="1"/>
      <c r="Y56" s="1"/>
      <c r="Z56" s="37">
        <f>+B53+B48+B43+B41+B32+B30+B25+B24+B23+B21</f>
        <v>331032</v>
      </c>
      <c r="AA56" s="1"/>
      <c r="AB56" s="1"/>
      <c r="AC56" s="1"/>
      <c r="AD56" s="37">
        <f>+B53+B49+B48+B43+B41+B39+B32+B25+B23+B21+B15+B11+B10+B6</f>
        <v>500027</v>
      </c>
      <c r="AE56" s="1"/>
      <c r="AF56" s="1"/>
      <c r="AG56" s="1"/>
      <c r="AH56" s="37">
        <f>+B53+B48+B43+B41+B32+B30+B23+B21+B28</f>
        <v>205988</v>
      </c>
      <c r="AI56" s="1"/>
      <c r="AJ56" s="1"/>
      <c r="AK56" s="1"/>
      <c r="AL56" s="37">
        <f>+B53+B52+B50+B49+B48+B47+B46+B43+B41+B38+B36+B34+B32+B31+B30+B28+B27+B26+B25+B23+B20+B19+B18+B17+B16+B15+B14+B12+B9</f>
        <v>2001937</v>
      </c>
      <c r="AM56" s="1"/>
      <c r="AN56" s="1"/>
      <c r="AO56" s="1"/>
      <c r="AP56" s="37">
        <f>+B52+B50+B49+B48+B46+B43+B42+B39+B38+B36+B35+B34+B32+B31+B30+B29+B28+B26+B25+B24+B23+B20+B18+B15+B14+B9+B8+B7+B6</f>
        <v>2325521</v>
      </c>
      <c r="AQ56" s="1"/>
      <c r="AR56" s="1"/>
      <c r="AS56" s="1"/>
      <c r="AT56" s="37">
        <f>+B53+B49+B48+B43+B39+B35+B32+B28+B23+B20</f>
        <v>265273</v>
      </c>
      <c r="AU56" s="1"/>
      <c r="AV56" s="1"/>
      <c r="AW56" s="1"/>
      <c r="AX56" s="37">
        <f>+B53+B49+B48+B43+B42+B41+B32+B30+B28+B24+B23+B21+B20+B18+B15+B12+B11</f>
        <v>565777</v>
      </c>
      <c r="AY56" s="1"/>
      <c r="AZ56" s="1"/>
      <c r="BA56" s="1"/>
      <c r="BB56" s="37">
        <f>+B53+B52+B49+B48+B47+B43+B41+B39+B38+B33+B31+B28+B24+B23+B22+B12+B11+B9+B8</f>
        <v>1281194</v>
      </c>
      <c r="BC56" s="1"/>
      <c r="BD56" s="1"/>
      <c r="BE56" s="1"/>
      <c r="BF56" s="37">
        <f>+B53+B49+B43+B11</f>
        <v>41565</v>
      </c>
      <c r="BG56" s="1"/>
      <c r="BH56" s="1"/>
      <c r="BI56" s="1"/>
      <c r="BJ56" s="37">
        <f>+B52+B49+B48+B46+B45+B40+B39+B38+B37+B36+B34+B33+B32+B31+B28+B23+B21+B18+B11+B9+B8+B50-B46-B11</f>
        <v>2220786</v>
      </c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1:78" ht="12.75">
      <c r="A57" s="1" t="s">
        <v>87</v>
      </c>
      <c r="D57" s="1"/>
      <c r="E57" s="1"/>
      <c r="F57" s="49">
        <f>+F56/$B$54</f>
        <v>0.046652213465208654</v>
      </c>
      <c r="G57" s="1"/>
      <c r="H57" s="1"/>
      <c r="I57" s="1"/>
      <c r="J57" s="49">
        <f>+J56/$B$54</f>
        <v>0.11305290993102711</v>
      </c>
      <c r="K57" s="1"/>
      <c r="L57" s="1"/>
      <c r="M57" s="1"/>
      <c r="N57" s="49">
        <f>+N56/$B$54</f>
        <v>0.03592075484655281</v>
      </c>
      <c r="O57" s="1"/>
      <c r="P57" s="1"/>
      <c r="Q57" s="1"/>
      <c r="R57" s="49">
        <f>+R56/$B$54</f>
        <v>0.05028318915627408</v>
      </c>
      <c r="S57" s="1"/>
      <c r="T57" s="1"/>
      <c r="U57" s="1"/>
      <c r="V57" s="49">
        <f>+V56/$B$54</f>
        <v>0.15306818315173384</v>
      </c>
      <c r="W57" s="1"/>
      <c r="X57" s="1"/>
      <c r="Y57" s="1"/>
      <c r="Z57" s="49">
        <f>+Z56/$B$54</f>
        <v>0.07193973814728097</v>
      </c>
      <c r="AA57" s="1"/>
      <c r="AB57" s="1"/>
      <c r="AC57" s="1"/>
      <c r="AD57" s="49">
        <f>+AD56/$B$54</f>
        <v>0.10866566207064712</v>
      </c>
      <c r="AE57" s="1"/>
      <c r="AF57" s="1"/>
      <c r="AG57" s="1"/>
      <c r="AH57" s="49">
        <f>+AH56/$B$54</f>
        <v>0.04476522747493327</v>
      </c>
      <c r="AI57" s="1"/>
      <c r="AJ57" s="1"/>
      <c r="AK57" s="1"/>
      <c r="AL57" s="49">
        <f>+AL56/$B$54</f>
        <v>0.4350601258106564</v>
      </c>
      <c r="AM57" s="1"/>
      <c r="AN57" s="1"/>
      <c r="AO57" s="1"/>
      <c r="AP57" s="49">
        <f>+AP56/$B$54</f>
        <v>0.5053812676599331</v>
      </c>
      <c r="AQ57" s="1"/>
      <c r="AR57" s="1"/>
      <c r="AS57" s="1"/>
      <c r="AT57" s="49">
        <f>+AT56/$B$54</f>
        <v>0.057649019301891244</v>
      </c>
      <c r="AU57" s="1"/>
      <c r="AV57" s="1"/>
      <c r="AW57" s="1"/>
      <c r="AX57" s="49">
        <f>+AX56/$B$54</f>
        <v>0.12295442503973689</v>
      </c>
      <c r="AY57" s="1"/>
      <c r="AZ57" s="1"/>
      <c r="BA57" s="1"/>
      <c r="BB57" s="49">
        <f>+BB56/$B$54</f>
        <v>0.2784285533599999</v>
      </c>
      <c r="BC57" s="1"/>
      <c r="BD57" s="1"/>
      <c r="BE57" s="1"/>
      <c r="BF57" s="49">
        <f>+BF56/$B$54</f>
        <v>0.00903288871194245</v>
      </c>
      <c r="BG57" s="1"/>
      <c r="BH57" s="1"/>
      <c r="BI57" s="1"/>
      <c r="BJ57" s="49">
        <f>+BJ56/$B$54</f>
        <v>0.4826203005182203</v>
      </c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1:78" ht="12.75">
      <c r="A58" s="48" t="s">
        <v>85</v>
      </c>
      <c r="C58" s="1"/>
      <c r="D58" s="1"/>
      <c r="E58" s="1"/>
      <c r="F58" s="49">
        <f>F55/49</f>
        <v>0.24489795918367346</v>
      </c>
      <c r="G58" s="1"/>
      <c r="H58" s="1"/>
      <c r="I58" s="1"/>
      <c r="J58" s="49">
        <f>J55/49</f>
        <v>0.3673469387755102</v>
      </c>
      <c r="K58" s="1"/>
      <c r="L58" s="1"/>
      <c r="M58" s="1"/>
      <c r="N58" s="49">
        <f>N55/49</f>
        <v>0.12244897959183673</v>
      </c>
      <c r="O58" s="1"/>
      <c r="P58" s="1"/>
      <c r="Q58" s="1"/>
      <c r="R58" s="49">
        <f>R55/49</f>
        <v>0.20408163265306123</v>
      </c>
      <c r="S58" s="1"/>
      <c r="T58" s="1"/>
      <c r="U58" s="1"/>
      <c r="V58" s="49">
        <f>V55/49</f>
        <v>0.32653061224489793</v>
      </c>
      <c r="W58" s="1"/>
      <c r="X58" s="1"/>
      <c r="Y58" s="1"/>
      <c r="Z58" s="49">
        <f>Z55/49</f>
        <v>0.20408163265306123</v>
      </c>
      <c r="AA58" s="1"/>
      <c r="AB58" s="1"/>
      <c r="AC58" s="1"/>
      <c r="AD58" s="49">
        <f>AD55/49</f>
        <v>0.2857142857142857</v>
      </c>
      <c r="AE58" s="1"/>
      <c r="AF58" s="1"/>
      <c r="AG58" s="1"/>
      <c r="AH58" s="49">
        <f>AH55/49</f>
        <v>0.1836734693877551</v>
      </c>
      <c r="AI58" s="1"/>
      <c r="AJ58" s="1"/>
      <c r="AK58" s="1"/>
      <c r="AL58" s="49">
        <f>AL55/49</f>
        <v>0.5918367346938775</v>
      </c>
      <c r="AM58" s="1"/>
      <c r="AN58" s="1"/>
      <c r="AO58" s="1"/>
      <c r="AP58" s="49">
        <f>AP55/49</f>
        <v>0.5918367346938775</v>
      </c>
      <c r="AQ58" s="1"/>
      <c r="AR58" s="1"/>
      <c r="AS58" s="1"/>
      <c r="AT58" s="49">
        <f>AT55/49</f>
        <v>0.20408163265306123</v>
      </c>
      <c r="AU58" s="1"/>
      <c r="AV58" s="1"/>
      <c r="AW58" s="1"/>
      <c r="AX58" s="49">
        <f>AX55/49</f>
        <v>0.3469387755102041</v>
      </c>
      <c r="AY58" s="1"/>
      <c r="AZ58" s="1"/>
      <c r="BA58" s="1"/>
      <c r="BB58" s="49">
        <f>BB55/49</f>
        <v>0.3877551020408163</v>
      </c>
      <c r="BC58" s="1"/>
      <c r="BD58" s="1"/>
      <c r="BE58" s="1"/>
      <c r="BF58" s="49">
        <f>BF55/49</f>
        <v>0.08163265306122448</v>
      </c>
      <c r="BG58" s="1"/>
      <c r="BH58" s="1"/>
      <c r="BI58" s="1"/>
      <c r="BJ58" s="49">
        <f>BJ55/49</f>
        <v>0.40816326530612246</v>
      </c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1:78" ht="12.75">
      <c r="A59" s="48" t="s">
        <v>90</v>
      </c>
      <c r="D59" s="1"/>
      <c r="E59" s="1"/>
      <c r="F59" s="37">
        <f>+'All Units in Order by Number'!L56</f>
        <v>30536.2</v>
      </c>
      <c r="G59" s="1"/>
      <c r="H59" s="1"/>
      <c r="I59" s="1"/>
      <c r="J59" s="37">
        <f>+'All Units in Order by Number'!V56</f>
        <v>10330.3</v>
      </c>
      <c r="K59" s="1"/>
      <c r="L59" s="1"/>
      <c r="M59" s="1"/>
      <c r="N59" s="37">
        <f>+'All Units in Order by Number'!AF56</f>
        <v>31826.9</v>
      </c>
      <c r="O59" s="1"/>
      <c r="P59" s="1"/>
      <c r="Q59" s="1"/>
      <c r="R59" s="37">
        <f>+'All Units in Order by Number'!AP56</f>
        <v>42897.2</v>
      </c>
      <c r="S59" s="1"/>
      <c r="T59" s="1"/>
      <c r="U59" s="1"/>
      <c r="V59" s="37">
        <f>+'All Units in Order by Number'!AZ56</f>
        <v>42570.3</v>
      </c>
      <c r="W59" s="1"/>
      <c r="X59" s="1"/>
      <c r="Y59" s="1"/>
      <c r="Z59" s="37">
        <f>+'All Units in Order by Number'!BJ56</f>
        <v>48291</v>
      </c>
      <c r="AA59" s="1"/>
      <c r="AB59" s="1"/>
      <c r="AC59" s="1"/>
      <c r="AD59" s="37">
        <f>+'All Units in Order by Number'!BT56</f>
        <v>35457.8</v>
      </c>
      <c r="AE59" s="1"/>
      <c r="AF59" s="1"/>
      <c r="AG59" s="1"/>
      <c r="AH59" s="37">
        <f>+'All Units in Order by Number'!CD56</f>
        <v>44310.8</v>
      </c>
      <c r="AI59" s="1"/>
      <c r="AJ59" s="1"/>
      <c r="AK59" s="1"/>
      <c r="AL59" s="37">
        <f>+'All Units in Order by Number'!CN56</f>
        <v>21375.3</v>
      </c>
      <c r="AM59" s="1"/>
      <c r="AN59" s="1"/>
      <c r="AO59" s="1"/>
      <c r="AP59" s="37">
        <f>+'All Units in Order by Number'!CX56</f>
        <v>11781.6</v>
      </c>
      <c r="AQ59" s="1"/>
      <c r="AR59" s="1"/>
      <c r="AS59" s="1"/>
      <c r="AT59" s="37">
        <f>+'All Units in Order by Number'!DH56</f>
        <v>29757.1</v>
      </c>
      <c r="AU59" s="1"/>
      <c r="AV59" s="1"/>
      <c r="AW59" s="1"/>
      <c r="AX59" s="37">
        <f>+'All Units in Order by Number'!DR56</f>
        <v>22759.8</v>
      </c>
      <c r="AY59" s="1"/>
      <c r="AZ59" s="1"/>
      <c r="BA59" s="1"/>
      <c r="BB59" s="37">
        <f>+'All Units in Order by Number'!EB56</f>
        <v>28713.1</v>
      </c>
      <c r="BC59" s="1"/>
      <c r="BD59" s="1"/>
      <c r="BE59" s="1"/>
      <c r="BF59" s="37">
        <f>+'All Units in Order by Number'!EL56</f>
        <v>40779.8</v>
      </c>
      <c r="BG59" s="1"/>
      <c r="BH59" s="1"/>
      <c r="BI59" s="1"/>
      <c r="BJ59" s="37">
        <f>+'All Units in Order by Number'!EV56</f>
        <v>18764.6</v>
      </c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3:78" ht="12.75">
      <c r="C60" s="1"/>
      <c r="D60" s="1"/>
      <c r="E60" s="1"/>
      <c r="F60" s="52" t="s">
        <v>52</v>
      </c>
      <c r="G60" s="1"/>
      <c r="H60" s="1"/>
      <c r="I60" s="1"/>
      <c r="J60" s="52" t="s">
        <v>52</v>
      </c>
      <c r="K60" s="1"/>
      <c r="L60" s="1"/>
      <c r="M60" s="1"/>
      <c r="N60" s="53" t="s">
        <v>52</v>
      </c>
      <c r="O60" s="1"/>
      <c r="P60" s="1"/>
      <c r="Q60" s="1"/>
      <c r="R60" s="1"/>
      <c r="S60" s="1"/>
      <c r="T60" s="1"/>
      <c r="U60" s="1"/>
      <c r="V60" s="52" t="s">
        <v>52</v>
      </c>
      <c r="W60" s="1"/>
      <c r="X60" s="1"/>
      <c r="Y60" s="1"/>
      <c r="Z60" s="1"/>
      <c r="AA60" s="1"/>
      <c r="AB60" s="1"/>
      <c r="AC60" s="1"/>
      <c r="AD60" s="52" t="s">
        <v>52</v>
      </c>
      <c r="AE60" s="1"/>
      <c r="AF60" s="1"/>
      <c r="AG60" s="1"/>
      <c r="AH60" s="1"/>
      <c r="AI60" s="1"/>
      <c r="AJ60" s="1"/>
      <c r="AK60" s="1"/>
      <c r="AL60" s="52" t="s">
        <v>52</v>
      </c>
      <c r="AM60" s="1"/>
      <c r="AN60" s="1"/>
      <c r="AO60" s="1"/>
      <c r="AP60" s="52" t="s">
        <v>52</v>
      </c>
      <c r="AQ60" s="1"/>
      <c r="AR60" s="1"/>
      <c r="AS60" s="1"/>
      <c r="AT60" s="1"/>
      <c r="AU60" s="1"/>
      <c r="AV60" s="1"/>
      <c r="AW60" s="1"/>
      <c r="AX60" s="52"/>
      <c r="AY60" s="1"/>
      <c r="AZ60" s="1"/>
      <c r="BA60" s="1"/>
      <c r="BB60" s="52"/>
      <c r="BC60" s="1"/>
      <c r="BD60" s="1"/>
      <c r="BE60" s="1"/>
      <c r="BF60" s="1"/>
      <c r="BG60" s="1"/>
      <c r="BH60" s="1"/>
      <c r="BI60" s="1"/>
      <c r="BJ60" s="52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1:78" ht="12.75">
      <c r="A61" s="1" t="s">
        <v>86</v>
      </c>
      <c r="C61" s="1"/>
      <c r="D61" s="1"/>
      <c r="E61" s="1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1:78" ht="12.75">
      <c r="A62" s="1" t="s">
        <v>89</v>
      </c>
      <c r="C62" s="1"/>
      <c r="D62" s="1"/>
      <c r="E62" s="1"/>
      <c r="F62" s="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1:78" ht="12.75">
      <c r="A63" s="1" t="s">
        <v>88</v>
      </c>
      <c r="C63" s="1"/>
      <c r="D63" s="1"/>
      <c r="E63" s="1"/>
      <c r="F63" s="3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3:78" ht="12.75">
      <c r="C64" s="1"/>
      <c r="D64" s="1"/>
      <c r="E64" s="1"/>
      <c r="F64" s="3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3:78" ht="12.75">
      <c r="C65" s="1"/>
      <c r="D65" s="1"/>
      <c r="E65" s="1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3:78" ht="12.75">
      <c r="C66" s="1"/>
      <c r="D66" s="1"/>
      <c r="E66" s="1"/>
      <c r="F66" s="3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3:78" ht="12.75">
      <c r="C67" s="1"/>
      <c r="D67" s="1"/>
      <c r="E67" s="1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3:78" ht="12.75">
      <c r="C68" s="1"/>
      <c r="D68" s="1"/>
      <c r="E68" s="1"/>
      <c r="F68" s="3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3:78" ht="12.75">
      <c r="C69" s="1"/>
      <c r="D69" s="1"/>
      <c r="E69" s="1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3:78" ht="12.75">
      <c r="C70" s="1"/>
      <c r="D70" s="1"/>
      <c r="E70" s="1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3:78" ht="12.75">
      <c r="C71" s="1"/>
      <c r="D71" s="1"/>
      <c r="E71" s="1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3:78" ht="12.75">
      <c r="C72" s="1"/>
      <c r="D72" s="1"/>
      <c r="E72" s="1"/>
      <c r="F72" s="3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3:78" ht="12.75">
      <c r="C73" s="1"/>
      <c r="D73" s="1"/>
      <c r="E73" s="1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3:78" ht="12.75">
      <c r="C74" s="1"/>
      <c r="D74" s="1"/>
      <c r="E74" s="1"/>
      <c r="F74" s="3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3:78" ht="12.75">
      <c r="C75" s="1"/>
      <c r="D75" s="1"/>
      <c r="E75" s="1"/>
      <c r="F75" s="3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3:78" ht="12.75">
      <c r="C76" s="1"/>
      <c r="D76" s="1"/>
      <c r="E76" s="1"/>
      <c r="F76" s="3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3:78" ht="12.75">
      <c r="C77" s="1"/>
      <c r="D77" s="1"/>
      <c r="E77" s="1"/>
      <c r="F77" s="3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3:78" ht="12.75">
      <c r="C78" s="1"/>
      <c r="D78" s="1"/>
      <c r="E78" s="1"/>
      <c r="F78" s="3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3:78" ht="12.75">
      <c r="C79" s="1"/>
      <c r="D79" s="1"/>
      <c r="E79" s="1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3:78" ht="12.75">
      <c r="C80" s="1"/>
      <c r="D80" s="1"/>
      <c r="E80" s="1"/>
      <c r="F80" s="3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3:78" ht="12.75">
      <c r="C81" s="1"/>
      <c r="D81" s="1"/>
      <c r="E81" s="1"/>
      <c r="F81" s="3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3:78" ht="12.75">
      <c r="C82" s="1"/>
      <c r="D82" s="1"/>
      <c r="E82" s="1"/>
      <c r="F82" s="3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3:78" ht="12.75">
      <c r="C83" s="1"/>
      <c r="D83" s="1"/>
      <c r="E83" s="1"/>
      <c r="F83" s="3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3:78" ht="12.75">
      <c r="C84" s="1"/>
      <c r="D84" s="1"/>
      <c r="E84" s="1"/>
      <c r="F84" s="3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3:78" ht="12.75">
      <c r="C85" s="1"/>
      <c r="D85" s="1"/>
      <c r="E85" s="1"/>
      <c r="F85" s="3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3:78" ht="12.75">
      <c r="C86" s="1"/>
      <c r="D86" s="1"/>
      <c r="E86" s="1"/>
      <c r="F86" s="3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3:78" ht="12.75">
      <c r="C87" s="1"/>
      <c r="D87" s="1"/>
      <c r="E87" s="1"/>
      <c r="F87" s="3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3:78" ht="12.75">
      <c r="C88" s="1"/>
      <c r="D88" s="1"/>
      <c r="E88" s="1"/>
      <c r="F88" s="3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3:78" ht="12.75">
      <c r="C89" s="1"/>
      <c r="D89" s="1"/>
      <c r="E89" s="1"/>
      <c r="F89" s="3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3:78" ht="12.75">
      <c r="C90" s="1"/>
      <c r="D90" s="1"/>
      <c r="E90" s="1"/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3:78" ht="12.75">
      <c r="C91" s="1"/>
      <c r="D91" s="1"/>
      <c r="E91" s="1"/>
      <c r="F91" s="3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3:78" ht="12.75">
      <c r="C92" s="1"/>
      <c r="D92" s="1"/>
      <c r="E92" s="1"/>
      <c r="F92" s="3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3:78" ht="12.75">
      <c r="C93" s="1"/>
      <c r="D93" s="1"/>
      <c r="E93" s="1"/>
      <c r="F93" s="3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3:78" ht="12.75">
      <c r="C94" s="1"/>
      <c r="D94" s="1"/>
      <c r="E94" s="1"/>
      <c r="F94" s="3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3:78" ht="12.75">
      <c r="C95" s="1"/>
      <c r="D95" s="1"/>
      <c r="E95" s="1"/>
      <c r="F95" s="3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3:78" ht="12.75">
      <c r="C96" s="1"/>
      <c r="D96" s="1"/>
      <c r="E96" s="1"/>
      <c r="F96" s="3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3:78" ht="12.75">
      <c r="C97" s="1"/>
      <c r="D97" s="1"/>
      <c r="E97" s="1"/>
      <c r="F97" s="3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3:78" ht="12.75">
      <c r="C98" s="1"/>
      <c r="D98" s="1"/>
      <c r="E98" s="1"/>
      <c r="F98" s="3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3:78" ht="12.75">
      <c r="C99" s="1"/>
      <c r="D99" s="1"/>
      <c r="E99" s="1"/>
      <c r="F99" s="3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3:78" ht="12.75">
      <c r="C100" s="1"/>
      <c r="D100" s="1"/>
      <c r="E100" s="1"/>
      <c r="F100" s="3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3:78" ht="12.75">
      <c r="C101" s="1"/>
      <c r="D101" s="1"/>
      <c r="E101" s="1"/>
      <c r="F101" s="3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3:78" ht="12.75">
      <c r="C102" s="1"/>
      <c r="D102" s="1"/>
      <c r="E102" s="1"/>
      <c r="F102" s="3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3:78" ht="12.75">
      <c r="C103" s="1"/>
      <c r="D103" s="1"/>
      <c r="E103" s="1"/>
      <c r="F103" s="3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3:78" ht="12.75">
      <c r="C104" s="1"/>
      <c r="D104" s="1"/>
      <c r="E104" s="1"/>
      <c r="F104" s="3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3:78" ht="12.75">
      <c r="C105" s="1"/>
      <c r="D105" s="1"/>
      <c r="E105" s="1"/>
      <c r="F105" s="3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3:78" ht="12.75">
      <c r="C106" s="1"/>
      <c r="D106" s="1"/>
      <c r="E106" s="1"/>
      <c r="F106" s="3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3:78" ht="12.75">
      <c r="C107" s="1"/>
      <c r="D107" s="1"/>
      <c r="E107" s="1"/>
      <c r="F107" s="3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3:78" ht="12.75">
      <c r="C108" s="1"/>
      <c r="D108" s="1"/>
      <c r="E108" s="1"/>
      <c r="F108" s="3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3:78" ht="12.75">
      <c r="C109" s="1"/>
      <c r="D109" s="1"/>
      <c r="E109" s="1"/>
      <c r="F109" s="3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3:78" ht="12.75">
      <c r="C110" s="1"/>
      <c r="D110" s="1"/>
      <c r="E110" s="1"/>
      <c r="F110" s="3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3:78" ht="12.75">
      <c r="C111" s="1"/>
      <c r="D111" s="1"/>
      <c r="E111" s="1"/>
      <c r="F111" s="3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3:78" ht="12.75">
      <c r="C112" s="1"/>
      <c r="D112" s="1"/>
      <c r="E112" s="1"/>
      <c r="F112" s="3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3:78" ht="12.75">
      <c r="C113" s="1"/>
      <c r="D113" s="1"/>
      <c r="E113" s="1"/>
      <c r="F113" s="3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</sheetData>
  <sheetProtection/>
  <mergeCells count="15">
    <mergeCell ref="S3:V3"/>
    <mergeCell ref="W3:Z3"/>
    <mergeCell ref="C3:F3"/>
    <mergeCell ref="G3:J3"/>
    <mergeCell ref="K3:N3"/>
    <mergeCell ref="O3:R3"/>
    <mergeCell ref="BG3:BJ3"/>
    <mergeCell ref="AI3:AL3"/>
    <mergeCell ref="AM3:AP3"/>
    <mergeCell ref="AQ3:AT3"/>
    <mergeCell ref="AU3:AX3"/>
    <mergeCell ref="AA3:AD3"/>
    <mergeCell ref="AE3:AH3"/>
    <mergeCell ref="AY3:BB3"/>
    <mergeCell ref="BC3:BF3"/>
  </mergeCells>
  <printOptions/>
  <pageMargins left="0.75" right="0.75" top="1" bottom="1" header="0.5" footer="0.5"/>
  <pageSetup fitToWidth="4" fitToHeight="1"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zoomScalePageLayoutView="0" workbookViewId="0" topLeftCell="A1">
      <selection activeCell="A1" sqref="A1:T42"/>
    </sheetView>
  </sheetViews>
  <sheetFormatPr defaultColWidth="9.140625" defaultRowHeight="12.75"/>
  <cols>
    <col min="6" max="6" width="13.00390625" style="0" customWidth="1"/>
    <col min="7" max="14" width="11.57421875" style="0" bestFit="1" customWidth="1"/>
    <col min="15" max="15" width="12.57421875" style="0" bestFit="1" customWidth="1"/>
    <col min="16" max="20" width="13.7109375" style="0" bestFit="1" customWidth="1"/>
  </cols>
  <sheetData>
    <row r="2" spans="1:7" s="20" customFormat="1" ht="12.75">
      <c r="A2" s="20" t="s">
        <v>102</v>
      </c>
      <c r="G2" s="20" t="s">
        <v>77</v>
      </c>
    </row>
    <row r="3" spans="1:6" s="20" customFormat="1" ht="12.75">
      <c r="A3" s="20" t="s">
        <v>101</v>
      </c>
      <c r="F3" s="60"/>
    </row>
    <row r="5" ht="12.75">
      <c r="A5" s="20" t="s">
        <v>54</v>
      </c>
    </row>
    <row r="6" ht="12.75">
      <c r="A6" s="20" t="s">
        <v>55</v>
      </c>
    </row>
    <row r="7" spans="1:4" ht="12.75">
      <c r="A7" s="20" t="s">
        <v>56</v>
      </c>
      <c r="D7" s="65">
        <f>+'All Units in Order by Number'!B54/150</f>
        <v>30676.786666666667</v>
      </c>
    </row>
    <row r="8" spans="1:6" ht="12.75">
      <c r="A8" s="20" t="s">
        <v>59</v>
      </c>
      <c r="F8" s="79">
        <f>ROUND('All Units in Order by Number'!B54/49,0)</f>
        <v>93909</v>
      </c>
    </row>
    <row r="9" spans="1:6" ht="12.75">
      <c r="A9" s="20" t="s">
        <v>60</v>
      </c>
      <c r="F9" s="80">
        <f>ROUND(100/49,4)</f>
        <v>2.0408</v>
      </c>
    </row>
    <row r="10" ht="12.75">
      <c r="A10" s="20"/>
    </row>
    <row r="11" ht="12.75">
      <c r="A11" s="20"/>
    </row>
    <row r="12" ht="12.75">
      <c r="A12" s="20" t="s">
        <v>58</v>
      </c>
    </row>
    <row r="14" ht="13.5" thickBot="1"/>
    <row r="15" spans="6:20" ht="13.5" thickBot="1">
      <c r="F15" s="87" t="s">
        <v>93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</row>
    <row r="16" spans="1:20" s="60" customFormat="1" ht="13.5" thickBot="1">
      <c r="A16" s="87" t="s">
        <v>94</v>
      </c>
      <c r="B16" s="88"/>
      <c r="C16" s="88"/>
      <c r="D16" s="88"/>
      <c r="E16" s="89"/>
      <c r="F16" s="57" t="s">
        <v>61</v>
      </c>
      <c r="G16" s="75" t="s">
        <v>62</v>
      </c>
      <c r="H16" s="58" t="s">
        <v>63</v>
      </c>
      <c r="I16" s="75" t="s">
        <v>64</v>
      </c>
      <c r="J16" s="58" t="s">
        <v>65</v>
      </c>
      <c r="K16" s="75" t="s">
        <v>66</v>
      </c>
      <c r="L16" s="58" t="s">
        <v>67</v>
      </c>
      <c r="M16" s="75" t="s">
        <v>68</v>
      </c>
      <c r="N16" s="58" t="s">
        <v>69</v>
      </c>
      <c r="O16" s="75" t="s">
        <v>70</v>
      </c>
      <c r="P16" s="58" t="s">
        <v>71</v>
      </c>
      <c r="Q16" s="75" t="s">
        <v>72</v>
      </c>
      <c r="R16" s="58" t="s">
        <v>73</v>
      </c>
      <c r="S16" s="75" t="s">
        <v>74</v>
      </c>
      <c r="T16" s="59" t="s">
        <v>75</v>
      </c>
    </row>
    <row r="17" spans="1:20" s="64" customFormat="1" ht="12.75">
      <c r="A17" s="96" t="s">
        <v>91</v>
      </c>
      <c r="B17" s="97"/>
      <c r="C17" s="97"/>
      <c r="D17" s="97"/>
      <c r="E17" s="98"/>
      <c r="F17" s="66">
        <f>+'Sample 1 Results'!F55</f>
        <v>12</v>
      </c>
      <c r="G17" s="76">
        <f>+'Sample 1 Results'!J55</f>
        <v>18</v>
      </c>
      <c r="H17" s="67">
        <f>+'Sample 1 Results'!N55</f>
        <v>6</v>
      </c>
      <c r="I17" s="76">
        <f>+'Sample 1 Results'!R55</f>
        <v>10</v>
      </c>
      <c r="J17" s="67">
        <f>+'Sample 1 Results'!V55</f>
        <v>16</v>
      </c>
      <c r="K17" s="76">
        <f>+'Sample 1 Results'!Z55</f>
        <v>10</v>
      </c>
      <c r="L17" s="67">
        <f>+'Sample 1 Results'!AD55</f>
        <v>14</v>
      </c>
      <c r="M17" s="76">
        <f>+'Sample 1 Results'!AH55</f>
        <v>9</v>
      </c>
      <c r="N17" s="67">
        <f>+'Sample 1 Results'!AL55</f>
        <v>29</v>
      </c>
      <c r="O17" s="76">
        <f>+'Sample 1 Results'!AP55</f>
        <v>29</v>
      </c>
      <c r="P17" s="67">
        <f>+'Sample 1 Results'!AT55</f>
        <v>10</v>
      </c>
      <c r="Q17" s="76">
        <f>+'Sample 1 Results'!AX55</f>
        <v>17</v>
      </c>
      <c r="R17" s="67">
        <f>+'Sample 1 Results'!BB55</f>
        <v>19</v>
      </c>
      <c r="S17" s="76">
        <f>+'Sample 1 Results'!BF55</f>
        <v>4</v>
      </c>
      <c r="T17" s="68">
        <f>+'Sample 1 Results'!BJ55</f>
        <v>20</v>
      </c>
    </row>
    <row r="18" spans="1:20" s="20" customFormat="1" ht="12.75">
      <c r="A18" s="99" t="s">
        <v>92</v>
      </c>
      <c r="B18" s="100"/>
      <c r="C18" s="100"/>
      <c r="D18" s="100"/>
      <c r="E18" s="101"/>
      <c r="F18" s="69">
        <f>+'Sample 1 Results'!F58</f>
        <v>0.24489795918367346</v>
      </c>
      <c r="G18" s="77">
        <f>+'Sample 1 Results'!J58</f>
        <v>0.3673469387755102</v>
      </c>
      <c r="H18" s="70">
        <f>+'Sample 1 Results'!N58</f>
        <v>0.12244897959183673</v>
      </c>
      <c r="I18" s="77">
        <f>+'Sample 1 Results'!R58</f>
        <v>0.20408163265306123</v>
      </c>
      <c r="J18" s="70">
        <f>+'Sample 1 Results'!V58</f>
        <v>0.32653061224489793</v>
      </c>
      <c r="K18" s="77">
        <f>+'Sample 1 Results'!Z58</f>
        <v>0.20408163265306123</v>
      </c>
      <c r="L18" s="70">
        <f>+'Sample 1 Results'!AD58</f>
        <v>0.2857142857142857</v>
      </c>
      <c r="M18" s="77">
        <f>+'Sample 1 Results'!AH58</f>
        <v>0.1836734693877551</v>
      </c>
      <c r="N18" s="70">
        <f>+'Sample 1 Results'!AL58</f>
        <v>0.5918367346938775</v>
      </c>
      <c r="O18" s="77">
        <f>+'Sample 1 Results'!AP58</f>
        <v>0.5918367346938775</v>
      </c>
      <c r="P18" s="70">
        <f>+'Sample 1 Results'!AT58</f>
        <v>0.20408163265306123</v>
      </c>
      <c r="Q18" s="77">
        <f>+'Sample 1 Results'!AX58</f>
        <v>0.3469387755102041</v>
      </c>
      <c r="R18" s="70">
        <f>+'Sample 1 Results'!BB58</f>
        <v>0.3877551020408163</v>
      </c>
      <c r="S18" s="77">
        <f>+'Sample 1 Results'!BF58</f>
        <v>0.08163265306122448</v>
      </c>
      <c r="T18" s="81">
        <f>+'Sample 1 Results'!BJ58</f>
        <v>0.40816326530612246</v>
      </c>
    </row>
    <row r="19" spans="1:20" s="62" customFormat="1" ht="12.75">
      <c r="A19" s="90" t="s">
        <v>84</v>
      </c>
      <c r="B19" s="91"/>
      <c r="C19" s="91"/>
      <c r="D19" s="91"/>
      <c r="E19" s="92"/>
      <c r="F19" s="71">
        <f>+'Sample 1 Results'!F56</f>
        <v>214671</v>
      </c>
      <c r="G19" s="76">
        <f>+'Sample 1 Results'!J56</f>
        <v>520215</v>
      </c>
      <c r="H19" s="72">
        <f>+'Sample 1 Results'!N56</f>
        <v>165290</v>
      </c>
      <c r="I19" s="76">
        <f>+'Sample 1 Results'!R56</f>
        <v>231379</v>
      </c>
      <c r="J19" s="72">
        <f>+'Sample 1 Results'!V56</f>
        <v>704346</v>
      </c>
      <c r="K19" s="76">
        <f>+'Sample 1 Results'!Z56</f>
        <v>331032</v>
      </c>
      <c r="L19" s="72">
        <f>+'Sample 1 Results'!AD56</f>
        <v>500027</v>
      </c>
      <c r="M19" s="76">
        <f>+'Sample 1 Results'!AH56</f>
        <v>205988</v>
      </c>
      <c r="N19" s="72">
        <f>+'Sample 1 Results'!AL56</f>
        <v>2001937</v>
      </c>
      <c r="O19" s="76">
        <f>+'Sample 1 Results'!AP56</f>
        <v>2325521</v>
      </c>
      <c r="P19" s="72">
        <f>+'Sample 1 Results'!AT56</f>
        <v>265273</v>
      </c>
      <c r="Q19" s="76">
        <f>+'Sample 1 Results'!AX56</f>
        <v>565777</v>
      </c>
      <c r="R19" s="72">
        <f>+'Sample 1 Results'!BB56</f>
        <v>1281194</v>
      </c>
      <c r="S19" s="76">
        <f>+'Sample 1 Results'!BF56</f>
        <v>41565</v>
      </c>
      <c r="T19" s="82">
        <f>+'Sample 1 Results'!BJ56</f>
        <v>2220786</v>
      </c>
    </row>
    <row r="20" spans="1:20" s="20" customFormat="1" ht="12.75">
      <c r="A20" s="90" t="s">
        <v>87</v>
      </c>
      <c r="B20" s="91"/>
      <c r="C20" s="91"/>
      <c r="D20" s="91"/>
      <c r="E20" s="92"/>
      <c r="F20" s="69">
        <f>+'Sample 1 Results'!F57</f>
        <v>0.046652213465208654</v>
      </c>
      <c r="G20" s="77">
        <f>+'Sample 1 Results'!J57</f>
        <v>0.11305290993102711</v>
      </c>
      <c r="H20" s="70">
        <f>+'Sample 1 Results'!N57</f>
        <v>0.03592075484655281</v>
      </c>
      <c r="I20" s="77">
        <f>+'Sample 1 Results'!R57</f>
        <v>0.05028318915627408</v>
      </c>
      <c r="J20" s="70">
        <f>+'Sample 1 Results'!V57</f>
        <v>0.15306818315173384</v>
      </c>
      <c r="K20" s="77">
        <f>+'Sample 1 Results'!Z57</f>
        <v>0.07193973814728097</v>
      </c>
      <c r="L20" s="70">
        <f>+'Sample 1 Results'!AD57</f>
        <v>0.10866566207064712</v>
      </c>
      <c r="M20" s="77">
        <f>+'Sample 1 Results'!AH57</f>
        <v>0.04476522747493327</v>
      </c>
      <c r="N20" s="70">
        <f>+'Sample 1 Results'!AL57</f>
        <v>0.4350601258106564</v>
      </c>
      <c r="O20" s="77">
        <f>+'Sample 1 Results'!AP57</f>
        <v>0.5053812676599331</v>
      </c>
      <c r="P20" s="70">
        <f>+'Sample 1 Results'!AT57</f>
        <v>0.057649019301891244</v>
      </c>
      <c r="Q20" s="77">
        <f>+'Sample 1 Results'!AX57</f>
        <v>0.12295442503973689</v>
      </c>
      <c r="R20" s="70">
        <f>+'Sample 1 Results'!BB57</f>
        <v>0.2784285533599999</v>
      </c>
      <c r="S20" s="77">
        <f>+'Sample 1 Results'!BF57</f>
        <v>0.00903288871194245</v>
      </c>
      <c r="T20" s="81">
        <f>+'Sample 1 Results'!BJ57</f>
        <v>0.4826203005182203</v>
      </c>
    </row>
    <row r="21" spans="1:20" s="20" customFormat="1" ht="13.5" thickBot="1">
      <c r="A21" s="93" t="s">
        <v>90</v>
      </c>
      <c r="B21" s="94"/>
      <c r="C21" s="94"/>
      <c r="D21" s="94"/>
      <c r="E21" s="95"/>
      <c r="F21" s="73">
        <f>+'Sample 1 Results'!F59</f>
        <v>30536.2</v>
      </c>
      <c r="G21" s="78">
        <f>+'Sample 1 Results'!J59</f>
        <v>10330.3</v>
      </c>
      <c r="H21" s="74">
        <f>+'Sample 1 Results'!N59</f>
        <v>31826.9</v>
      </c>
      <c r="I21" s="78">
        <f>+'Sample 1 Results'!R59</f>
        <v>42897.2</v>
      </c>
      <c r="J21" s="74">
        <f>+'Sample 1 Results'!V59</f>
        <v>42570.3</v>
      </c>
      <c r="K21" s="78">
        <f>+'Sample 1 Results'!Z59</f>
        <v>48291</v>
      </c>
      <c r="L21" s="74">
        <f>+'Sample 1 Results'!AD59</f>
        <v>35457.8</v>
      </c>
      <c r="M21" s="78">
        <f>+'Sample 1 Results'!AH59</f>
        <v>44310.8</v>
      </c>
      <c r="N21" s="74">
        <f>+'Sample 1 Results'!AL59</f>
        <v>21375.3</v>
      </c>
      <c r="O21" s="78">
        <f>+'Sample 1 Results'!AP59</f>
        <v>11781.6</v>
      </c>
      <c r="P21" s="74">
        <f>+'Sample 1 Results'!AT59</f>
        <v>29757.1</v>
      </c>
      <c r="Q21" s="78">
        <f>+'Sample 1 Results'!AX59</f>
        <v>22759.8</v>
      </c>
      <c r="R21" s="74">
        <f>+'Sample 1 Results'!BB59</f>
        <v>28713.1</v>
      </c>
      <c r="S21" s="78">
        <f>+'Sample 1 Results'!BF59</f>
        <v>40779.8</v>
      </c>
      <c r="T21" s="83">
        <f>+'Sample 1 Results'!BJ59</f>
        <v>18764.6</v>
      </c>
    </row>
    <row r="22" s="20" customFormat="1" ht="12.75">
      <c r="A22" s="63"/>
    </row>
    <row r="23" s="20" customFormat="1" ht="12.75">
      <c r="A23" s="61" t="s">
        <v>86</v>
      </c>
    </row>
    <row r="24" s="20" customFormat="1" ht="12.75">
      <c r="E24" s="62" t="s">
        <v>95</v>
      </c>
    </row>
    <row r="25" s="20" customFormat="1" ht="12.75">
      <c r="E25" s="62" t="s">
        <v>96</v>
      </c>
    </row>
    <row r="26" ht="12.75">
      <c r="A26" s="61" t="s">
        <v>100</v>
      </c>
    </row>
    <row r="27" ht="12.75">
      <c r="E27" s="62" t="s">
        <v>97</v>
      </c>
    </row>
    <row r="28" ht="12.75">
      <c r="E28" s="62" t="s">
        <v>98</v>
      </c>
    </row>
    <row r="29" ht="12.75">
      <c r="E29" s="62" t="s">
        <v>99</v>
      </c>
    </row>
    <row r="30" ht="12.75">
      <c r="A30" s="61" t="s">
        <v>88</v>
      </c>
    </row>
  </sheetData>
  <sheetProtection/>
  <mergeCells count="7">
    <mergeCell ref="A19:E19"/>
    <mergeCell ref="A20:E20"/>
    <mergeCell ref="A21:E21"/>
    <mergeCell ref="F15:T15"/>
    <mergeCell ref="A16:E16"/>
    <mergeCell ref="A17:E17"/>
    <mergeCell ref="A18:E18"/>
  </mergeCells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J56"/>
  <sheetViews>
    <sheetView tabSelected="1"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3" sqref="A1:EZ16384"/>
    </sheetView>
  </sheetViews>
  <sheetFormatPr defaultColWidth="9.140625" defaultRowHeight="12.75"/>
  <cols>
    <col min="1" max="1" width="12.8515625" style="0" customWidth="1"/>
    <col min="2" max="247" width="9.140625" style="1" customWidth="1"/>
  </cols>
  <sheetData>
    <row r="3" ht="13.5" thickBot="1"/>
    <row r="4" spans="1:166" ht="13.5" thickBot="1">
      <c r="A4" s="12" t="s">
        <v>49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84" t="s">
        <v>103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84" t="s">
        <v>103</v>
      </c>
      <c r="X4" s="14">
        <v>21</v>
      </c>
      <c r="Y4" s="14">
        <v>22</v>
      </c>
      <c r="Z4" s="14">
        <v>23</v>
      </c>
      <c r="AA4" s="14">
        <v>24</v>
      </c>
      <c r="AB4" s="14">
        <v>25</v>
      </c>
      <c r="AC4" s="14">
        <v>26</v>
      </c>
      <c r="AD4" s="14">
        <v>27</v>
      </c>
      <c r="AE4" s="14">
        <v>28</v>
      </c>
      <c r="AF4" s="14">
        <v>29</v>
      </c>
      <c r="AG4" s="14">
        <v>30</v>
      </c>
      <c r="AH4" s="84" t="s">
        <v>103</v>
      </c>
      <c r="AI4" s="14">
        <v>31</v>
      </c>
      <c r="AJ4" s="14">
        <v>32</v>
      </c>
      <c r="AK4" s="14">
        <v>33</v>
      </c>
      <c r="AL4" s="14">
        <v>34</v>
      </c>
      <c r="AM4" s="14">
        <v>35</v>
      </c>
      <c r="AN4" s="14">
        <v>36</v>
      </c>
      <c r="AO4" s="14">
        <v>37</v>
      </c>
      <c r="AP4" s="14">
        <v>38</v>
      </c>
      <c r="AQ4" s="14">
        <v>39</v>
      </c>
      <c r="AR4" s="14">
        <v>40</v>
      </c>
      <c r="AS4" s="84" t="s">
        <v>103</v>
      </c>
      <c r="AT4" s="14">
        <v>41</v>
      </c>
      <c r="AU4" s="14">
        <v>42</v>
      </c>
      <c r="AV4" s="14">
        <v>43</v>
      </c>
      <c r="AW4" s="14">
        <v>44</v>
      </c>
      <c r="AX4" s="14">
        <v>45</v>
      </c>
      <c r="AY4" s="14">
        <v>46</v>
      </c>
      <c r="AZ4" s="14">
        <v>47</v>
      </c>
      <c r="BA4" s="14">
        <v>48</v>
      </c>
      <c r="BB4" s="14">
        <v>49</v>
      </c>
      <c r="BC4" s="14">
        <v>50</v>
      </c>
      <c r="BD4" s="84" t="s">
        <v>103</v>
      </c>
      <c r="BE4" s="14">
        <v>51</v>
      </c>
      <c r="BF4" s="14">
        <v>52</v>
      </c>
      <c r="BG4" s="14">
        <v>53</v>
      </c>
      <c r="BH4" s="14">
        <v>54</v>
      </c>
      <c r="BI4" s="14">
        <v>55</v>
      </c>
      <c r="BJ4" s="14">
        <v>56</v>
      </c>
      <c r="BK4" s="14">
        <v>57</v>
      </c>
      <c r="BL4" s="14">
        <v>58</v>
      </c>
      <c r="BM4" s="14">
        <v>59</v>
      </c>
      <c r="BN4" s="14">
        <v>60</v>
      </c>
      <c r="BO4" s="84" t="s">
        <v>103</v>
      </c>
      <c r="BP4" s="14">
        <v>61</v>
      </c>
      <c r="BQ4" s="14">
        <v>62</v>
      </c>
      <c r="BR4" s="14">
        <v>63</v>
      </c>
      <c r="BS4" s="14">
        <v>64</v>
      </c>
      <c r="BT4" s="14">
        <v>65</v>
      </c>
      <c r="BU4" s="14">
        <v>66</v>
      </c>
      <c r="BV4" s="14">
        <v>67</v>
      </c>
      <c r="BW4" s="14">
        <v>68</v>
      </c>
      <c r="BX4" s="14">
        <v>69</v>
      </c>
      <c r="BY4" s="14">
        <v>70</v>
      </c>
      <c r="BZ4" s="84" t="s">
        <v>103</v>
      </c>
      <c r="CA4" s="14">
        <v>71</v>
      </c>
      <c r="CB4" s="14">
        <v>72</v>
      </c>
      <c r="CC4" s="14">
        <v>73</v>
      </c>
      <c r="CD4" s="14">
        <v>74</v>
      </c>
      <c r="CE4" s="14">
        <v>75</v>
      </c>
      <c r="CF4" s="14">
        <v>76</v>
      </c>
      <c r="CG4" s="14">
        <v>77</v>
      </c>
      <c r="CH4" s="14">
        <v>78</v>
      </c>
      <c r="CI4" s="14">
        <v>79</v>
      </c>
      <c r="CJ4" s="14">
        <v>80</v>
      </c>
      <c r="CK4" s="84" t="s">
        <v>103</v>
      </c>
      <c r="CL4" s="14">
        <v>81</v>
      </c>
      <c r="CM4" s="14">
        <v>82</v>
      </c>
      <c r="CN4" s="14">
        <v>83</v>
      </c>
      <c r="CO4" s="14">
        <v>84</v>
      </c>
      <c r="CP4" s="14">
        <v>85</v>
      </c>
      <c r="CQ4" s="14">
        <v>86</v>
      </c>
      <c r="CR4" s="14">
        <v>87</v>
      </c>
      <c r="CS4" s="14">
        <v>88</v>
      </c>
      <c r="CT4" s="14">
        <v>89</v>
      </c>
      <c r="CU4" s="14">
        <v>90</v>
      </c>
      <c r="CV4" s="84" t="s">
        <v>103</v>
      </c>
      <c r="CW4" s="14">
        <v>91</v>
      </c>
      <c r="CX4" s="14">
        <v>92</v>
      </c>
      <c r="CY4" s="14">
        <v>93</v>
      </c>
      <c r="CZ4" s="14">
        <v>94</v>
      </c>
      <c r="DA4" s="14">
        <v>95</v>
      </c>
      <c r="DB4" s="14">
        <v>96</v>
      </c>
      <c r="DC4" s="14">
        <v>97</v>
      </c>
      <c r="DD4" s="14">
        <v>98</v>
      </c>
      <c r="DE4" s="14">
        <v>99</v>
      </c>
      <c r="DF4" s="14">
        <v>100</v>
      </c>
      <c r="DG4" s="84" t="s">
        <v>103</v>
      </c>
      <c r="DH4" s="14">
        <v>101</v>
      </c>
      <c r="DI4" s="14">
        <v>102</v>
      </c>
      <c r="DJ4" s="14">
        <v>103</v>
      </c>
      <c r="DK4" s="14">
        <v>104</v>
      </c>
      <c r="DL4" s="14">
        <v>105</v>
      </c>
      <c r="DM4" s="14">
        <v>106</v>
      </c>
      <c r="DN4" s="14">
        <v>107</v>
      </c>
      <c r="DO4" s="14">
        <v>108</v>
      </c>
      <c r="DP4" s="14">
        <v>109</v>
      </c>
      <c r="DQ4" s="14">
        <v>110</v>
      </c>
      <c r="DR4" s="84" t="s">
        <v>103</v>
      </c>
      <c r="DS4" s="14">
        <v>111</v>
      </c>
      <c r="DT4" s="14">
        <v>112</v>
      </c>
      <c r="DU4" s="14">
        <v>113</v>
      </c>
      <c r="DV4" s="14">
        <v>114</v>
      </c>
      <c r="DW4" s="14">
        <v>115</v>
      </c>
      <c r="DX4" s="14">
        <v>116</v>
      </c>
      <c r="DY4" s="14">
        <v>117</v>
      </c>
      <c r="DZ4" s="14">
        <v>118</v>
      </c>
      <c r="EA4" s="14">
        <v>119</v>
      </c>
      <c r="EB4" s="14">
        <v>120</v>
      </c>
      <c r="EC4" s="84" t="s">
        <v>103</v>
      </c>
      <c r="ED4" s="14">
        <v>121</v>
      </c>
      <c r="EE4" s="14">
        <v>122</v>
      </c>
      <c r="EF4" s="14">
        <v>123</v>
      </c>
      <c r="EG4" s="14">
        <v>124</v>
      </c>
      <c r="EH4" s="14">
        <v>125</v>
      </c>
      <c r="EI4" s="14">
        <v>126</v>
      </c>
      <c r="EJ4" s="14">
        <v>127</v>
      </c>
      <c r="EK4" s="14">
        <v>128</v>
      </c>
      <c r="EL4" s="14">
        <v>129</v>
      </c>
      <c r="EM4" s="14">
        <v>130</v>
      </c>
      <c r="EN4" s="84" t="s">
        <v>103</v>
      </c>
      <c r="EO4" s="14">
        <v>131</v>
      </c>
      <c r="EP4" s="14">
        <v>132</v>
      </c>
      <c r="EQ4" s="14">
        <v>133</v>
      </c>
      <c r="ER4" s="14">
        <v>134</v>
      </c>
      <c r="ES4" s="14">
        <v>135</v>
      </c>
      <c r="ET4" s="14">
        <v>136</v>
      </c>
      <c r="EU4" s="14">
        <v>137</v>
      </c>
      <c r="EV4" s="14">
        <v>138</v>
      </c>
      <c r="EW4" s="14">
        <v>139</v>
      </c>
      <c r="EX4" s="14">
        <v>140</v>
      </c>
      <c r="EY4" s="84" t="s">
        <v>103</v>
      </c>
      <c r="EZ4" s="14">
        <v>141</v>
      </c>
      <c r="FA4" s="14">
        <v>142</v>
      </c>
      <c r="FB4" s="14">
        <v>143</v>
      </c>
      <c r="FC4" s="14">
        <v>144</v>
      </c>
      <c r="FD4" s="14">
        <v>145</v>
      </c>
      <c r="FE4" s="14">
        <v>146</v>
      </c>
      <c r="FF4" s="14">
        <v>147</v>
      </c>
      <c r="FG4" s="14">
        <v>148</v>
      </c>
      <c r="FH4" s="14">
        <v>149</v>
      </c>
      <c r="FI4" s="14">
        <v>150</v>
      </c>
      <c r="FJ4" s="84" t="s">
        <v>103</v>
      </c>
    </row>
    <row r="5" spans="1:166" ht="12.75">
      <c r="A5" s="15" t="s">
        <v>1</v>
      </c>
      <c r="B5" s="7"/>
      <c r="C5" s="7"/>
      <c r="D5" s="7"/>
      <c r="E5" s="7"/>
      <c r="F5" s="7"/>
      <c r="G5" s="7"/>
      <c r="H5" s="7"/>
      <c r="I5" s="7"/>
      <c r="J5" s="7">
        <v>193</v>
      </c>
      <c r="K5" s="7"/>
      <c r="L5" s="7">
        <f>SUM(B5:K5)</f>
        <v>193</v>
      </c>
      <c r="M5" s="7"/>
      <c r="N5" s="7"/>
      <c r="O5" s="7"/>
      <c r="P5" s="7"/>
      <c r="Q5" s="7"/>
      <c r="R5" s="7"/>
      <c r="S5" s="7"/>
      <c r="T5" s="7"/>
      <c r="U5" s="7"/>
      <c r="V5" s="7"/>
      <c r="W5" s="7">
        <f>SUM(M5:V5)</f>
        <v>0</v>
      </c>
      <c r="X5" s="7"/>
      <c r="Y5" s="7"/>
      <c r="Z5" s="7">
        <v>756</v>
      </c>
      <c r="AA5" s="7"/>
      <c r="AB5" s="7"/>
      <c r="AC5" s="7"/>
      <c r="AD5" s="7"/>
      <c r="AE5" s="7"/>
      <c r="AF5" s="7"/>
      <c r="AG5" s="7">
        <v>193</v>
      </c>
      <c r="AH5" s="7">
        <f>SUM(X5:AG5)</f>
        <v>949</v>
      </c>
      <c r="AI5" s="7"/>
      <c r="AJ5" s="7"/>
      <c r="AK5" s="7"/>
      <c r="AL5" s="7">
        <v>280</v>
      </c>
      <c r="AM5" s="7">
        <v>193</v>
      </c>
      <c r="AN5" s="7">
        <v>406</v>
      </c>
      <c r="AO5" s="7"/>
      <c r="AP5" s="7"/>
      <c r="AQ5" s="7"/>
      <c r="AR5" s="7">
        <v>1346</v>
      </c>
      <c r="AS5" s="7">
        <f>SUM(AI5:AR5)</f>
        <v>2225</v>
      </c>
      <c r="AT5" s="7"/>
      <c r="AU5" s="7"/>
      <c r="AV5" s="7"/>
      <c r="AW5" s="7"/>
      <c r="AX5" s="7"/>
      <c r="AY5" s="7"/>
      <c r="AZ5" s="7"/>
      <c r="BA5" s="7"/>
      <c r="BB5" s="7"/>
      <c r="BC5" s="7"/>
      <c r="BD5" s="7">
        <f>SUM(AT5:BC5)</f>
        <v>0</v>
      </c>
      <c r="BE5" s="7"/>
      <c r="BF5" s="7"/>
      <c r="BG5" s="7"/>
      <c r="BH5" s="7">
        <v>755</v>
      </c>
      <c r="BI5" s="7"/>
      <c r="BJ5" s="7">
        <v>406</v>
      </c>
      <c r="BK5" s="7"/>
      <c r="BL5" s="7">
        <v>23640</v>
      </c>
      <c r="BM5" s="7">
        <v>477</v>
      </c>
      <c r="BN5" s="7">
        <v>806</v>
      </c>
      <c r="BO5" s="7">
        <f>SUM(BE5:BN5)</f>
        <v>26084</v>
      </c>
      <c r="BP5" s="7"/>
      <c r="BQ5" s="7">
        <v>66</v>
      </c>
      <c r="BR5" s="7"/>
      <c r="BS5" s="7"/>
      <c r="BT5" s="7">
        <v>64</v>
      </c>
      <c r="BU5" s="7"/>
      <c r="BV5" s="7"/>
      <c r="BW5" s="7"/>
      <c r="BX5" s="7"/>
      <c r="BY5" s="7"/>
      <c r="BZ5" s="7">
        <f>SUM(BP5:BY5)</f>
        <v>130</v>
      </c>
      <c r="CA5" s="7">
        <v>472</v>
      </c>
      <c r="CB5" s="7"/>
      <c r="CC5" s="7"/>
      <c r="CD5" s="7">
        <v>459</v>
      </c>
      <c r="CE5" s="7">
        <v>1650</v>
      </c>
      <c r="CF5" s="7"/>
      <c r="CG5" s="7"/>
      <c r="CH5" s="7">
        <v>345</v>
      </c>
      <c r="CI5" s="7"/>
      <c r="CJ5" s="7"/>
      <c r="CK5" s="7">
        <f>SUM(CA5:CJ5)</f>
        <v>2926</v>
      </c>
      <c r="CL5" s="7"/>
      <c r="CM5" s="7"/>
      <c r="CN5" s="7"/>
      <c r="CO5" s="7"/>
      <c r="CP5" s="7"/>
      <c r="CQ5" s="7">
        <v>13961</v>
      </c>
      <c r="CR5" s="7"/>
      <c r="CS5" s="7"/>
      <c r="CT5" s="7"/>
      <c r="CU5" s="7"/>
      <c r="CV5" s="7">
        <f>SUM(CL5:CU5)</f>
        <v>13961</v>
      </c>
      <c r="CW5" s="7"/>
      <c r="CX5" s="7"/>
      <c r="CY5" s="7"/>
      <c r="CZ5" s="7"/>
      <c r="DA5" s="7"/>
      <c r="DB5" s="7"/>
      <c r="DC5" s="7"/>
      <c r="DD5" s="7">
        <v>1206</v>
      </c>
      <c r="DE5" s="7"/>
      <c r="DF5" s="7"/>
      <c r="DG5" s="7">
        <f>SUM(CW5:DF5)</f>
        <v>1206</v>
      </c>
      <c r="DH5" s="7"/>
      <c r="DI5" s="7">
        <v>230</v>
      </c>
      <c r="DJ5" s="7"/>
      <c r="DK5" s="7"/>
      <c r="DL5" s="7"/>
      <c r="DM5" s="7">
        <v>4968</v>
      </c>
      <c r="DN5" s="7"/>
      <c r="DO5" s="7"/>
      <c r="DP5" s="7"/>
      <c r="DQ5" s="7"/>
      <c r="DR5" s="7">
        <f>SUM(DH5:DQ5)</f>
        <v>5198</v>
      </c>
      <c r="DS5" s="7"/>
      <c r="DT5" s="7">
        <v>193</v>
      </c>
      <c r="DU5" s="7"/>
      <c r="DV5" s="7"/>
      <c r="DW5" s="7"/>
      <c r="DX5" s="7"/>
      <c r="DY5" s="7"/>
      <c r="DZ5" s="7"/>
      <c r="EA5" s="7">
        <v>1340</v>
      </c>
      <c r="EB5" s="7"/>
      <c r="EC5" s="7">
        <f>SUM(DS5:EB5)</f>
        <v>1533</v>
      </c>
      <c r="ED5" s="7"/>
      <c r="EE5" s="7">
        <v>536</v>
      </c>
      <c r="EF5" s="7"/>
      <c r="EG5" s="7"/>
      <c r="EH5" s="7"/>
      <c r="EI5" s="7"/>
      <c r="EJ5" s="7"/>
      <c r="EK5" s="7"/>
      <c r="EL5" s="7">
        <v>8094</v>
      </c>
      <c r="EM5" s="7"/>
      <c r="EN5" s="7">
        <f>SUM(ED5:EM5)</f>
        <v>8630</v>
      </c>
      <c r="EO5" s="7"/>
      <c r="EP5" s="7"/>
      <c r="EQ5" s="7">
        <v>158</v>
      </c>
      <c r="ER5" s="7"/>
      <c r="ES5" s="7"/>
      <c r="ET5" s="7">
        <v>134</v>
      </c>
      <c r="EU5" s="7"/>
      <c r="EV5" s="7"/>
      <c r="EW5" s="7">
        <v>213</v>
      </c>
      <c r="EX5" s="7"/>
      <c r="EY5" s="7">
        <f>SUM(EO5:EX5)</f>
        <v>505</v>
      </c>
      <c r="EZ5" s="7"/>
      <c r="FA5" s="7"/>
      <c r="FB5" s="7"/>
      <c r="FC5" s="7">
        <v>13960</v>
      </c>
      <c r="FD5" s="7"/>
      <c r="FE5" s="7"/>
      <c r="FF5" s="7"/>
      <c r="FG5" s="7"/>
      <c r="FH5" s="7"/>
      <c r="FI5" s="7"/>
      <c r="FJ5" s="7">
        <f>SUM(EZ5:FI5)</f>
        <v>13960</v>
      </c>
    </row>
    <row r="6" spans="1:166" ht="12.75">
      <c r="A6" s="6" t="s">
        <v>2</v>
      </c>
      <c r="B6" s="3"/>
      <c r="C6" s="3">
        <v>1741</v>
      </c>
      <c r="D6" s="3"/>
      <c r="E6" s="3"/>
      <c r="F6" s="3"/>
      <c r="G6" s="3"/>
      <c r="H6" s="3"/>
      <c r="I6" s="3"/>
      <c r="J6" s="3">
        <v>701</v>
      </c>
      <c r="K6" s="3"/>
      <c r="L6" s="7">
        <f aca="true" t="shared" si="0" ref="L6:L54">SUM(B6:K6)</f>
        <v>2442</v>
      </c>
      <c r="M6" s="3">
        <v>20475</v>
      </c>
      <c r="N6" s="3">
        <v>821</v>
      </c>
      <c r="O6" s="3"/>
      <c r="P6" s="3"/>
      <c r="Q6" s="3">
        <v>568</v>
      </c>
      <c r="R6" s="3"/>
      <c r="S6" s="3"/>
      <c r="T6" s="3"/>
      <c r="U6" s="3"/>
      <c r="V6" s="3"/>
      <c r="W6" s="7">
        <f aca="true" t="shared" si="1" ref="W6:W54">SUM(M6:V6)</f>
        <v>21864</v>
      </c>
      <c r="X6" s="3"/>
      <c r="Y6" s="3"/>
      <c r="Z6" s="3">
        <v>557</v>
      </c>
      <c r="AA6" s="3"/>
      <c r="AB6" s="3"/>
      <c r="AC6" s="3"/>
      <c r="AD6" s="3">
        <v>9682</v>
      </c>
      <c r="AE6" s="3"/>
      <c r="AF6" s="3"/>
      <c r="AG6" s="3">
        <v>2205</v>
      </c>
      <c r="AH6" s="7">
        <f aca="true" t="shared" si="2" ref="AH6:AH54">SUM(X6:AG6)</f>
        <v>12444</v>
      </c>
      <c r="AI6" s="3"/>
      <c r="AJ6" s="3">
        <v>275</v>
      </c>
      <c r="AK6" s="3"/>
      <c r="AL6" s="3">
        <v>4106</v>
      </c>
      <c r="AM6" s="3">
        <v>3385</v>
      </c>
      <c r="AN6" s="3">
        <v>500</v>
      </c>
      <c r="AO6" s="3"/>
      <c r="AP6" s="3"/>
      <c r="AQ6" s="3"/>
      <c r="AR6" s="3">
        <v>274</v>
      </c>
      <c r="AS6" s="7">
        <f aca="true" t="shared" si="3" ref="AS6:AS54">SUM(AI6:AR6)</f>
        <v>8540</v>
      </c>
      <c r="AT6" s="3"/>
      <c r="AU6" s="3"/>
      <c r="AV6" s="3"/>
      <c r="AW6" s="3">
        <v>831</v>
      </c>
      <c r="AX6" s="3"/>
      <c r="AY6" s="3"/>
      <c r="AZ6" s="3"/>
      <c r="BA6" s="3">
        <v>12832</v>
      </c>
      <c r="BB6" s="3"/>
      <c r="BC6" s="3"/>
      <c r="BD6" s="7">
        <f aca="true" t="shared" si="4" ref="BD6:BD54">SUM(AT6:BC6)</f>
        <v>13663</v>
      </c>
      <c r="BE6" s="3"/>
      <c r="BF6" s="3">
        <v>146</v>
      </c>
      <c r="BG6" s="3"/>
      <c r="BH6" s="3">
        <v>1401</v>
      </c>
      <c r="BI6" s="3"/>
      <c r="BJ6" s="3">
        <v>1152</v>
      </c>
      <c r="BK6" s="3"/>
      <c r="BL6" s="3"/>
      <c r="BM6" s="3">
        <v>832</v>
      </c>
      <c r="BN6" s="3">
        <v>841</v>
      </c>
      <c r="BO6" s="7">
        <f aca="true" t="shared" si="5" ref="BO6:BO54">SUM(BE6:BN6)</f>
        <v>4372</v>
      </c>
      <c r="BP6" s="3"/>
      <c r="BQ6" s="3"/>
      <c r="BR6" s="3"/>
      <c r="BS6" s="3"/>
      <c r="BT6" s="3"/>
      <c r="BU6" s="3"/>
      <c r="BV6" s="3"/>
      <c r="BW6" s="3"/>
      <c r="BX6" s="3"/>
      <c r="BY6" s="3"/>
      <c r="BZ6" s="7">
        <f aca="true" t="shared" si="6" ref="BZ6:BZ54">SUM(BP6:BY6)</f>
        <v>0</v>
      </c>
      <c r="CA6" s="3">
        <v>3113</v>
      </c>
      <c r="CB6" s="3"/>
      <c r="CC6" s="3">
        <v>1333</v>
      </c>
      <c r="CD6" s="3">
        <v>288</v>
      </c>
      <c r="CE6" s="3"/>
      <c r="CF6" s="3"/>
      <c r="CG6" s="3"/>
      <c r="CH6" s="3">
        <v>1992</v>
      </c>
      <c r="CI6" s="3"/>
      <c r="CJ6" s="3">
        <v>284</v>
      </c>
      <c r="CK6" s="7">
        <f aca="true" t="shared" si="7" ref="CK6:CK54">SUM(CA6:CJ6)</f>
        <v>7010</v>
      </c>
      <c r="CL6" s="3"/>
      <c r="CM6" s="3"/>
      <c r="CN6" s="3"/>
      <c r="CO6" s="3"/>
      <c r="CP6" s="3"/>
      <c r="CQ6" s="3"/>
      <c r="CR6" s="3"/>
      <c r="CS6" s="3"/>
      <c r="CT6" s="3"/>
      <c r="CU6" s="3"/>
      <c r="CV6" s="7">
        <f aca="true" t="shared" si="8" ref="CV6:CV54">SUM(CL6:CU6)</f>
        <v>0</v>
      </c>
      <c r="CW6" s="3"/>
      <c r="CX6" s="3"/>
      <c r="CY6" s="3"/>
      <c r="CZ6" s="3"/>
      <c r="DA6" s="3"/>
      <c r="DB6" s="3"/>
      <c r="DC6" s="3"/>
      <c r="DD6" s="3"/>
      <c r="DE6" s="3"/>
      <c r="DF6" s="3"/>
      <c r="DG6" s="7">
        <f aca="true" t="shared" si="9" ref="DG6:DG54">SUM(CW6:DF6)</f>
        <v>0</v>
      </c>
      <c r="DH6" s="3"/>
      <c r="DI6" s="3">
        <v>3579</v>
      </c>
      <c r="DJ6" s="3"/>
      <c r="DK6" s="3"/>
      <c r="DL6" s="3">
        <v>1705</v>
      </c>
      <c r="DM6" s="3"/>
      <c r="DN6" s="3"/>
      <c r="DO6" s="3"/>
      <c r="DP6" s="3"/>
      <c r="DQ6" s="3"/>
      <c r="DR6" s="7">
        <f aca="true" t="shared" si="10" ref="DR6:DR54">SUM(DH6:DQ6)</f>
        <v>5284</v>
      </c>
      <c r="DS6" s="3"/>
      <c r="DT6" s="3">
        <v>72</v>
      </c>
      <c r="DU6" s="3"/>
      <c r="DV6" s="3"/>
      <c r="DW6" s="3"/>
      <c r="DX6" s="3"/>
      <c r="DY6" s="3"/>
      <c r="DZ6" s="3"/>
      <c r="EA6" s="3"/>
      <c r="EB6" s="3">
        <v>4244</v>
      </c>
      <c r="EC6" s="7">
        <f aca="true" t="shared" si="11" ref="EC6:EC54">SUM(DS6:EB6)</f>
        <v>4316</v>
      </c>
      <c r="ED6" s="3">
        <v>31621</v>
      </c>
      <c r="EE6" s="3">
        <v>4990</v>
      </c>
      <c r="EF6" s="3"/>
      <c r="EG6" s="3"/>
      <c r="EH6" s="3"/>
      <c r="EI6" s="3"/>
      <c r="EJ6" s="3"/>
      <c r="EK6" s="3"/>
      <c r="EL6" s="3"/>
      <c r="EM6" s="3"/>
      <c r="EN6" s="7">
        <f aca="true" t="shared" si="12" ref="EN6:EN54">SUM(ED6:EM6)</f>
        <v>36611</v>
      </c>
      <c r="EO6" s="3">
        <v>14763</v>
      </c>
      <c r="EP6" s="3"/>
      <c r="EQ6" s="3">
        <v>284</v>
      </c>
      <c r="ER6" s="3"/>
      <c r="ES6" s="3"/>
      <c r="ET6" s="3">
        <v>2806</v>
      </c>
      <c r="EU6" s="3"/>
      <c r="EV6" s="3"/>
      <c r="EW6" s="3">
        <v>619</v>
      </c>
      <c r="EX6" s="3"/>
      <c r="EY6" s="7">
        <f aca="true" t="shared" si="13" ref="EY6:EY54">SUM(EO6:EX6)</f>
        <v>18472</v>
      </c>
      <c r="EZ6" s="3"/>
      <c r="FA6" s="3"/>
      <c r="FB6" s="3"/>
      <c r="FC6" s="3"/>
      <c r="FD6" s="3"/>
      <c r="FE6" s="3"/>
      <c r="FF6" s="3"/>
      <c r="FG6" s="3"/>
      <c r="FH6" s="3"/>
      <c r="FI6" s="3">
        <v>10583</v>
      </c>
      <c r="FJ6" s="7">
        <f aca="true" t="shared" si="14" ref="FJ6:FJ54">SUM(EZ6:FI6)</f>
        <v>10583</v>
      </c>
    </row>
    <row r="7" spans="1:166" ht="12.75">
      <c r="A7" s="6" t="s">
        <v>3</v>
      </c>
      <c r="B7" s="3"/>
      <c r="C7" s="3">
        <v>2109</v>
      </c>
      <c r="D7" s="3"/>
      <c r="E7" s="3"/>
      <c r="F7" s="3"/>
      <c r="G7" s="3"/>
      <c r="H7" s="3"/>
      <c r="I7" s="3">
        <v>19208</v>
      </c>
      <c r="J7" s="3">
        <v>1108</v>
      </c>
      <c r="K7" s="3"/>
      <c r="L7" s="7">
        <f t="shared" si="0"/>
        <v>22425</v>
      </c>
      <c r="M7" s="3"/>
      <c r="N7" s="3"/>
      <c r="O7" s="3">
        <v>618</v>
      </c>
      <c r="P7" s="3"/>
      <c r="Q7" s="3">
        <v>745</v>
      </c>
      <c r="R7" s="3"/>
      <c r="S7" s="3"/>
      <c r="T7" s="3"/>
      <c r="U7" s="3"/>
      <c r="V7" s="3"/>
      <c r="W7" s="7">
        <f t="shared" si="1"/>
        <v>1363</v>
      </c>
      <c r="X7" s="3"/>
      <c r="Y7" s="3"/>
      <c r="Z7" s="3">
        <v>7283</v>
      </c>
      <c r="AA7" s="3"/>
      <c r="AB7" s="3"/>
      <c r="AC7" s="3"/>
      <c r="AD7" s="3"/>
      <c r="AE7" s="3"/>
      <c r="AF7" s="3"/>
      <c r="AG7" s="3">
        <v>1639</v>
      </c>
      <c r="AH7" s="7">
        <f t="shared" si="2"/>
        <v>8922</v>
      </c>
      <c r="AI7" s="3">
        <v>16896</v>
      </c>
      <c r="AJ7" s="3">
        <v>2146</v>
      </c>
      <c r="AK7" s="3"/>
      <c r="AL7" s="3">
        <v>1712</v>
      </c>
      <c r="AM7" s="3">
        <v>1386</v>
      </c>
      <c r="AN7" s="3">
        <v>593</v>
      </c>
      <c r="AO7" s="3"/>
      <c r="AP7" s="3"/>
      <c r="AQ7" s="3"/>
      <c r="AR7" s="3">
        <v>2877</v>
      </c>
      <c r="AS7" s="7">
        <f t="shared" si="3"/>
        <v>25610</v>
      </c>
      <c r="AT7" s="3"/>
      <c r="AU7" s="3">
        <v>46751</v>
      </c>
      <c r="AV7" s="3"/>
      <c r="AW7" s="3">
        <v>7604</v>
      </c>
      <c r="AX7" s="3"/>
      <c r="AY7" s="3"/>
      <c r="AZ7" s="3"/>
      <c r="BA7" s="3"/>
      <c r="BB7" s="3"/>
      <c r="BC7" s="3"/>
      <c r="BD7" s="7">
        <f t="shared" si="4"/>
        <v>54355</v>
      </c>
      <c r="BE7" s="3"/>
      <c r="BF7" s="3"/>
      <c r="BG7" s="3">
        <v>116</v>
      </c>
      <c r="BH7" s="3">
        <v>8183</v>
      </c>
      <c r="BI7" s="3"/>
      <c r="BJ7" s="3">
        <v>1225</v>
      </c>
      <c r="BK7" s="3"/>
      <c r="BL7" s="3"/>
      <c r="BM7" s="3">
        <v>5784</v>
      </c>
      <c r="BN7" s="3">
        <v>3594</v>
      </c>
      <c r="BO7" s="7">
        <f t="shared" si="5"/>
        <v>18902</v>
      </c>
      <c r="BP7" s="3"/>
      <c r="BQ7" s="3">
        <v>1242</v>
      </c>
      <c r="BR7" s="3"/>
      <c r="BS7" s="3"/>
      <c r="BT7" s="3"/>
      <c r="BU7" s="3"/>
      <c r="BV7" s="3"/>
      <c r="BW7" s="3"/>
      <c r="BX7" s="3"/>
      <c r="BY7" s="3"/>
      <c r="BZ7" s="7">
        <f t="shared" si="6"/>
        <v>1242</v>
      </c>
      <c r="CA7" s="3">
        <v>10144</v>
      </c>
      <c r="CB7" s="3"/>
      <c r="CC7" s="3">
        <v>3083</v>
      </c>
      <c r="CD7" s="3">
        <v>14753</v>
      </c>
      <c r="CE7" s="3">
        <v>9783</v>
      </c>
      <c r="CF7" s="3"/>
      <c r="CG7" s="3"/>
      <c r="CH7" s="3">
        <v>9964</v>
      </c>
      <c r="CI7" s="3"/>
      <c r="CJ7" s="3">
        <v>358</v>
      </c>
      <c r="CK7" s="7">
        <f t="shared" si="7"/>
        <v>48085</v>
      </c>
      <c r="CL7" s="3"/>
      <c r="CM7" s="3"/>
      <c r="CN7" s="3"/>
      <c r="CO7" s="3"/>
      <c r="CP7" s="3"/>
      <c r="CQ7" s="3"/>
      <c r="CR7" s="3">
        <v>572</v>
      </c>
      <c r="CS7" s="3"/>
      <c r="CT7" s="3"/>
      <c r="CU7" s="3"/>
      <c r="CV7" s="7">
        <f t="shared" si="8"/>
        <v>572</v>
      </c>
      <c r="CW7" s="3"/>
      <c r="CX7" s="3"/>
      <c r="CY7" s="3"/>
      <c r="CZ7" s="3"/>
      <c r="DA7" s="3"/>
      <c r="DB7" s="3"/>
      <c r="DC7" s="3"/>
      <c r="DD7" s="3"/>
      <c r="DE7" s="3"/>
      <c r="DF7" s="3"/>
      <c r="DG7" s="7">
        <f t="shared" si="9"/>
        <v>0</v>
      </c>
      <c r="DH7" s="3"/>
      <c r="DI7" s="3">
        <v>747</v>
      </c>
      <c r="DJ7" s="3"/>
      <c r="DK7" s="3"/>
      <c r="DL7" s="3"/>
      <c r="DM7" s="3"/>
      <c r="DN7" s="3"/>
      <c r="DO7" s="3"/>
      <c r="DP7" s="3"/>
      <c r="DQ7" s="3"/>
      <c r="DR7" s="7">
        <f t="shared" si="10"/>
        <v>747</v>
      </c>
      <c r="DS7" s="3"/>
      <c r="DT7" s="3"/>
      <c r="DU7" s="3">
        <v>7880</v>
      </c>
      <c r="DV7" s="3"/>
      <c r="DW7" s="3">
        <v>4372</v>
      </c>
      <c r="DX7" s="3"/>
      <c r="DY7" s="3"/>
      <c r="DZ7" s="3"/>
      <c r="EA7" s="3"/>
      <c r="EB7" s="3"/>
      <c r="EC7" s="7">
        <f t="shared" si="11"/>
        <v>12252</v>
      </c>
      <c r="ED7" s="3"/>
      <c r="EE7" s="3"/>
      <c r="EF7" s="3"/>
      <c r="EG7" s="3"/>
      <c r="EH7" s="3"/>
      <c r="EI7" s="3"/>
      <c r="EJ7" s="3"/>
      <c r="EK7" s="3"/>
      <c r="EL7" s="3">
        <v>6630</v>
      </c>
      <c r="EM7" s="3"/>
      <c r="EN7" s="7">
        <f t="shared" si="12"/>
        <v>6630</v>
      </c>
      <c r="EO7" s="3">
        <v>1019</v>
      </c>
      <c r="EP7" s="3"/>
      <c r="EQ7" s="3">
        <v>1344</v>
      </c>
      <c r="ER7" s="3"/>
      <c r="ES7" s="3"/>
      <c r="ET7" s="3">
        <v>4814</v>
      </c>
      <c r="EU7" s="3"/>
      <c r="EV7" s="3"/>
      <c r="EW7" s="3">
        <v>5702</v>
      </c>
      <c r="EX7" s="3"/>
      <c r="EY7" s="7">
        <f t="shared" si="13"/>
        <v>12879</v>
      </c>
      <c r="EZ7" s="3">
        <v>14392</v>
      </c>
      <c r="FA7" s="3"/>
      <c r="FB7" s="3"/>
      <c r="FC7" s="3"/>
      <c r="FD7" s="3"/>
      <c r="FE7" s="3"/>
      <c r="FF7" s="3"/>
      <c r="FG7" s="3"/>
      <c r="FH7" s="3"/>
      <c r="FI7" s="3"/>
      <c r="FJ7" s="7">
        <f t="shared" si="14"/>
        <v>14392</v>
      </c>
    </row>
    <row r="8" spans="1:166" ht="12.75">
      <c r="A8" s="6" t="s">
        <v>4</v>
      </c>
      <c r="B8" s="3"/>
      <c r="C8" s="3">
        <v>830</v>
      </c>
      <c r="D8" s="3"/>
      <c r="E8" s="3"/>
      <c r="F8" s="3"/>
      <c r="G8" s="3"/>
      <c r="H8" s="3"/>
      <c r="I8" s="3">
        <v>11074</v>
      </c>
      <c r="J8" s="3">
        <v>1339</v>
      </c>
      <c r="K8" s="3"/>
      <c r="L8" s="7">
        <f t="shared" si="0"/>
        <v>13243</v>
      </c>
      <c r="M8" s="3"/>
      <c r="N8" s="3"/>
      <c r="O8" s="3"/>
      <c r="P8" s="3"/>
      <c r="Q8" s="3">
        <v>1857</v>
      </c>
      <c r="R8" s="3"/>
      <c r="S8" s="3"/>
      <c r="T8" s="3"/>
      <c r="U8" s="3"/>
      <c r="V8" s="3"/>
      <c r="W8" s="7">
        <f t="shared" si="1"/>
        <v>1857</v>
      </c>
      <c r="X8" s="3"/>
      <c r="Y8" s="3"/>
      <c r="Z8" s="3">
        <v>4807</v>
      </c>
      <c r="AA8" s="3"/>
      <c r="AB8" s="3"/>
      <c r="AC8" s="3">
        <v>22454</v>
      </c>
      <c r="AD8" s="3"/>
      <c r="AE8" s="3"/>
      <c r="AF8" s="3"/>
      <c r="AG8" s="3">
        <v>2336</v>
      </c>
      <c r="AH8" s="7">
        <f t="shared" si="2"/>
        <v>29597</v>
      </c>
      <c r="AI8" s="3">
        <v>10192</v>
      </c>
      <c r="AJ8" s="3">
        <v>1497</v>
      </c>
      <c r="AK8" s="3"/>
      <c r="AL8" s="3">
        <v>1030</v>
      </c>
      <c r="AM8" s="3">
        <v>3483</v>
      </c>
      <c r="AN8" s="3">
        <v>742</v>
      </c>
      <c r="AO8" s="3"/>
      <c r="AP8" s="3"/>
      <c r="AQ8" s="3"/>
      <c r="AR8" s="3">
        <v>3370</v>
      </c>
      <c r="AS8" s="7">
        <f t="shared" si="3"/>
        <v>20314</v>
      </c>
      <c r="AT8" s="3"/>
      <c r="AU8" s="3"/>
      <c r="AV8" s="3"/>
      <c r="AW8" s="3">
        <v>16615</v>
      </c>
      <c r="AX8" s="3">
        <v>20173</v>
      </c>
      <c r="AY8" s="3">
        <v>26467</v>
      </c>
      <c r="AZ8" s="3"/>
      <c r="BA8" s="3"/>
      <c r="BB8" s="3"/>
      <c r="BC8" s="3">
        <v>25788</v>
      </c>
      <c r="BD8" s="7">
        <f t="shared" si="4"/>
        <v>89043</v>
      </c>
      <c r="BE8" s="3"/>
      <c r="BF8" s="3">
        <v>413</v>
      </c>
      <c r="BG8" s="3">
        <v>4051</v>
      </c>
      <c r="BH8" s="3">
        <v>7289</v>
      </c>
      <c r="BI8" s="3"/>
      <c r="BJ8" s="3">
        <v>458</v>
      </c>
      <c r="BK8" s="3"/>
      <c r="BL8" s="3"/>
      <c r="BM8" s="3">
        <v>5913</v>
      </c>
      <c r="BN8" s="3">
        <v>3151</v>
      </c>
      <c r="BO8" s="7">
        <f t="shared" si="5"/>
        <v>21275</v>
      </c>
      <c r="BP8" s="3"/>
      <c r="BQ8" s="3">
        <v>1130</v>
      </c>
      <c r="BR8" s="3">
        <v>27183</v>
      </c>
      <c r="BS8" s="3"/>
      <c r="BT8" s="3"/>
      <c r="BU8" s="3"/>
      <c r="BV8" s="3"/>
      <c r="BW8" s="3"/>
      <c r="BX8" s="3"/>
      <c r="BY8" s="3"/>
      <c r="BZ8" s="7">
        <f t="shared" si="6"/>
        <v>28313</v>
      </c>
      <c r="CA8" s="3">
        <v>8143</v>
      </c>
      <c r="CB8" s="3"/>
      <c r="CC8" s="3">
        <v>5495</v>
      </c>
      <c r="CD8" s="3">
        <v>2998</v>
      </c>
      <c r="CE8" s="3">
        <v>5724</v>
      </c>
      <c r="CF8" s="3"/>
      <c r="CG8" s="3"/>
      <c r="CH8" s="3">
        <v>10013</v>
      </c>
      <c r="CI8" s="3"/>
      <c r="CJ8" s="3">
        <v>2583</v>
      </c>
      <c r="CK8" s="7">
        <f t="shared" si="7"/>
        <v>34956</v>
      </c>
      <c r="CL8" s="3"/>
      <c r="CM8" s="3"/>
      <c r="CN8" s="3"/>
      <c r="CO8" s="3"/>
      <c r="CP8" s="3"/>
      <c r="CQ8" s="3"/>
      <c r="CR8" s="3">
        <v>23314</v>
      </c>
      <c r="CS8" s="3"/>
      <c r="CT8" s="3"/>
      <c r="CU8" s="3"/>
      <c r="CV8" s="7">
        <f t="shared" si="8"/>
        <v>23314</v>
      </c>
      <c r="CW8" s="3"/>
      <c r="CX8" s="3"/>
      <c r="CY8" s="3"/>
      <c r="CZ8" s="3"/>
      <c r="DA8" s="3"/>
      <c r="DB8" s="3"/>
      <c r="DC8" s="3"/>
      <c r="DD8" s="3"/>
      <c r="DE8" s="3"/>
      <c r="DF8" s="3"/>
      <c r="DG8" s="7">
        <f t="shared" si="9"/>
        <v>0</v>
      </c>
      <c r="DH8" s="3"/>
      <c r="DI8" s="3">
        <v>408</v>
      </c>
      <c r="DJ8" s="3"/>
      <c r="DK8" s="3"/>
      <c r="DL8" s="3"/>
      <c r="DM8" s="3"/>
      <c r="DN8" s="3"/>
      <c r="DO8" s="3"/>
      <c r="DP8" s="3"/>
      <c r="DQ8" s="3"/>
      <c r="DR8" s="7">
        <f t="shared" si="10"/>
        <v>408</v>
      </c>
      <c r="DS8" s="3"/>
      <c r="DT8" s="3"/>
      <c r="DU8" s="3">
        <v>38420</v>
      </c>
      <c r="DV8" s="3"/>
      <c r="DW8" s="3">
        <v>7371</v>
      </c>
      <c r="DX8" s="3"/>
      <c r="DY8" s="3"/>
      <c r="DZ8" s="3"/>
      <c r="EA8" s="3"/>
      <c r="EB8" s="3"/>
      <c r="EC8" s="7">
        <f t="shared" si="11"/>
        <v>45791</v>
      </c>
      <c r="ED8" s="3"/>
      <c r="EE8" s="3"/>
      <c r="EF8" s="3"/>
      <c r="EG8" s="3"/>
      <c r="EH8" s="3"/>
      <c r="EI8" s="3"/>
      <c r="EJ8" s="3"/>
      <c r="EK8" s="3"/>
      <c r="EL8" s="3"/>
      <c r="EM8" s="3"/>
      <c r="EN8" s="7">
        <f t="shared" si="12"/>
        <v>0</v>
      </c>
      <c r="EO8" s="3">
        <v>1110</v>
      </c>
      <c r="EP8" s="3"/>
      <c r="EQ8" s="3">
        <v>1254</v>
      </c>
      <c r="ER8" s="3"/>
      <c r="ES8" s="3"/>
      <c r="ET8" s="3">
        <v>5245</v>
      </c>
      <c r="EU8" s="3"/>
      <c r="EV8" s="3"/>
      <c r="EW8" s="3">
        <v>14382</v>
      </c>
      <c r="EX8" s="3"/>
      <c r="EY8" s="7">
        <f t="shared" si="13"/>
        <v>21991</v>
      </c>
      <c r="EZ8" s="3"/>
      <c r="FA8" s="3"/>
      <c r="FB8" s="3"/>
      <c r="FC8" s="3"/>
      <c r="FD8" s="3"/>
      <c r="FE8" s="3"/>
      <c r="FF8" s="3"/>
      <c r="FG8" s="3"/>
      <c r="FH8" s="3"/>
      <c r="FI8" s="3"/>
      <c r="FJ8" s="7">
        <f t="shared" si="14"/>
        <v>0</v>
      </c>
    </row>
    <row r="9" spans="1:166" ht="12.75">
      <c r="A9" s="6" t="s">
        <v>5</v>
      </c>
      <c r="B9" s="3">
        <v>352</v>
      </c>
      <c r="C9" s="3">
        <v>352</v>
      </c>
      <c r="D9" s="3"/>
      <c r="E9" s="3"/>
      <c r="F9" s="3"/>
      <c r="G9" s="3"/>
      <c r="H9" s="3"/>
      <c r="I9" s="3">
        <v>62</v>
      </c>
      <c r="J9" s="3">
        <v>672</v>
      </c>
      <c r="K9" s="3"/>
      <c r="L9" s="7">
        <f t="shared" si="0"/>
        <v>1438</v>
      </c>
      <c r="M9" s="3"/>
      <c r="N9" s="3">
        <v>2848</v>
      </c>
      <c r="O9" s="3"/>
      <c r="P9" s="3"/>
      <c r="Q9" s="3"/>
      <c r="R9" s="3"/>
      <c r="S9" s="3"/>
      <c r="T9" s="3">
        <v>3059</v>
      </c>
      <c r="U9" s="3"/>
      <c r="V9" s="3"/>
      <c r="W9" s="7">
        <f t="shared" si="1"/>
        <v>5907</v>
      </c>
      <c r="X9" s="3"/>
      <c r="Y9" s="3">
        <v>23115</v>
      </c>
      <c r="Z9" s="3">
        <v>403</v>
      </c>
      <c r="AA9" s="3"/>
      <c r="AB9" s="3"/>
      <c r="AC9" s="3"/>
      <c r="AD9" s="3"/>
      <c r="AE9" s="3"/>
      <c r="AF9" s="3"/>
      <c r="AG9" s="3">
        <v>2575</v>
      </c>
      <c r="AH9" s="7">
        <f t="shared" si="2"/>
        <v>26093</v>
      </c>
      <c r="AI9" s="3"/>
      <c r="AJ9" s="3">
        <v>1040</v>
      </c>
      <c r="AK9" s="3"/>
      <c r="AL9" s="3">
        <v>572</v>
      </c>
      <c r="AM9" s="3">
        <v>1086</v>
      </c>
      <c r="AN9" s="3">
        <v>1818</v>
      </c>
      <c r="AO9" s="3">
        <v>1153</v>
      </c>
      <c r="AP9" s="3">
        <v>7921</v>
      </c>
      <c r="AQ9" s="3"/>
      <c r="AR9" s="3">
        <v>1352</v>
      </c>
      <c r="AS9" s="7">
        <f t="shared" si="3"/>
        <v>14942</v>
      </c>
      <c r="AT9" s="3"/>
      <c r="AU9" s="3"/>
      <c r="AV9" s="3">
        <v>64</v>
      </c>
      <c r="AW9" s="3">
        <v>369</v>
      </c>
      <c r="AX9" s="3"/>
      <c r="AY9" s="3"/>
      <c r="AZ9" s="3"/>
      <c r="BA9" s="3"/>
      <c r="BB9" s="3"/>
      <c r="BC9" s="3"/>
      <c r="BD9" s="7">
        <f t="shared" si="4"/>
        <v>433</v>
      </c>
      <c r="BE9" s="3"/>
      <c r="BF9" s="3">
        <v>2413</v>
      </c>
      <c r="BG9" s="3">
        <v>710</v>
      </c>
      <c r="BH9" s="3">
        <v>1581</v>
      </c>
      <c r="BI9" s="3"/>
      <c r="BJ9" s="3"/>
      <c r="BK9" s="3"/>
      <c r="BL9" s="3"/>
      <c r="BM9" s="3">
        <v>2587</v>
      </c>
      <c r="BN9" s="3">
        <v>467</v>
      </c>
      <c r="BO9" s="7">
        <f t="shared" si="5"/>
        <v>7758</v>
      </c>
      <c r="BP9" s="3"/>
      <c r="BQ9" s="3">
        <v>263</v>
      </c>
      <c r="BR9" s="3"/>
      <c r="BS9" s="3"/>
      <c r="BT9" s="3"/>
      <c r="BU9" s="3"/>
      <c r="BV9" s="3"/>
      <c r="BW9" s="3"/>
      <c r="BX9" s="3"/>
      <c r="BY9" s="3"/>
      <c r="BZ9" s="7">
        <f t="shared" si="6"/>
        <v>263</v>
      </c>
      <c r="CA9" s="3">
        <v>1302</v>
      </c>
      <c r="CB9" s="3"/>
      <c r="CC9" s="3">
        <v>2250</v>
      </c>
      <c r="CD9" s="3">
        <v>404</v>
      </c>
      <c r="CE9" s="3"/>
      <c r="CF9" s="3"/>
      <c r="CG9" s="3"/>
      <c r="CH9" s="3">
        <v>740</v>
      </c>
      <c r="CI9" s="3">
        <v>18135</v>
      </c>
      <c r="CJ9" s="3"/>
      <c r="CK9" s="7">
        <f t="shared" si="7"/>
        <v>22831</v>
      </c>
      <c r="CL9" s="3"/>
      <c r="CM9" s="3"/>
      <c r="CN9" s="3"/>
      <c r="CO9" s="3"/>
      <c r="CP9" s="3"/>
      <c r="CQ9" s="3"/>
      <c r="CR9" s="3"/>
      <c r="CS9" s="3"/>
      <c r="CT9" s="3"/>
      <c r="CU9" s="3"/>
      <c r="CV9" s="7">
        <f t="shared" si="8"/>
        <v>0</v>
      </c>
      <c r="CW9" s="3"/>
      <c r="CX9" s="3"/>
      <c r="CY9" s="3"/>
      <c r="CZ9" s="3"/>
      <c r="DA9" s="3"/>
      <c r="DB9" s="3"/>
      <c r="DC9" s="3"/>
      <c r="DD9" s="3"/>
      <c r="DE9" s="3"/>
      <c r="DF9" s="3"/>
      <c r="DG9" s="7">
        <f t="shared" si="9"/>
        <v>0</v>
      </c>
      <c r="DH9" s="3"/>
      <c r="DI9" s="3"/>
      <c r="DJ9" s="3"/>
      <c r="DK9" s="3"/>
      <c r="DL9" s="3">
        <v>2259</v>
      </c>
      <c r="DM9" s="3"/>
      <c r="DN9" s="3"/>
      <c r="DO9" s="3"/>
      <c r="DP9" s="3"/>
      <c r="DQ9" s="3"/>
      <c r="DR9" s="7">
        <f t="shared" si="10"/>
        <v>2259</v>
      </c>
      <c r="DS9" s="3"/>
      <c r="DT9" s="3"/>
      <c r="DU9" s="3"/>
      <c r="DV9" s="3"/>
      <c r="DW9" s="3">
        <v>1824</v>
      </c>
      <c r="DX9" s="3"/>
      <c r="DY9" s="3"/>
      <c r="DZ9" s="3"/>
      <c r="EA9" s="3"/>
      <c r="EB9" s="3"/>
      <c r="EC9" s="7">
        <f t="shared" si="11"/>
        <v>1824</v>
      </c>
      <c r="ED9" s="3"/>
      <c r="EE9" s="3"/>
      <c r="EF9" s="3"/>
      <c r="EG9" s="3"/>
      <c r="EH9" s="3"/>
      <c r="EI9" s="3"/>
      <c r="EJ9" s="3"/>
      <c r="EK9" s="3"/>
      <c r="EL9" s="3"/>
      <c r="EM9" s="3"/>
      <c r="EN9" s="7">
        <f t="shared" si="12"/>
        <v>0</v>
      </c>
      <c r="EO9" s="3">
        <v>572</v>
      </c>
      <c r="EP9" s="3">
        <v>572</v>
      </c>
      <c r="EQ9" s="3">
        <v>1340</v>
      </c>
      <c r="ER9" s="3"/>
      <c r="ES9" s="3"/>
      <c r="ET9" s="3">
        <v>741</v>
      </c>
      <c r="EU9" s="3"/>
      <c r="EV9" s="3"/>
      <c r="EW9" s="3">
        <v>1544</v>
      </c>
      <c r="EX9" s="3"/>
      <c r="EY9" s="7">
        <f t="shared" si="13"/>
        <v>4769</v>
      </c>
      <c r="EZ9" s="3"/>
      <c r="FA9" s="3"/>
      <c r="FB9" s="3"/>
      <c r="FC9" s="3"/>
      <c r="FD9" s="3"/>
      <c r="FE9" s="3"/>
      <c r="FF9" s="3"/>
      <c r="FG9" s="3"/>
      <c r="FH9" s="3"/>
      <c r="FI9" s="3"/>
      <c r="FJ9" s="7">
        <f t="shared" si="14"/>
        <v>0</v>
      </c>
    </row>
    <row r="10" spans="1:166" ht="12.75">
      <c r="A10" s="6" t="s">
        <v>6</v>
      </c>
      <c r="B10" s="3"/>
      <c r="C10" s="3">
        <v>1373</v>
      </c>
      <c r="D10" s="3"/>
      <c r="E10" s="3"/>
      <c r="F10" s="3"/>
      <c r="G10" s="3">
        <v>1901</v>
      </c>
      <c r="H10" s="3"/>
      <c r="I10" s="3"/>
      <c r="J10" s="3"/>
      <c r="K10" s="3"/>
      <c r="L10" s="7">
        <f t="shared" si="0"/>
        <v>3274</v>
      </c>
      <c r="M10" s="3"/>
      <c r="N10" s="3"/>
      <c r="O10" s="3">
        <v>195</v>
      </c>
      <c r="P10" s="3"/>
      <c r="Q10" s="3"/>
      <c r="R10" s="3"/>
      <c r="S10" s="3"/>
      <c r="T10" s="3"/>
      <c r="U10" s="3"/>
      <c r="V10" s="3"/>
      <c r="W10" s="7">
        <f t="shared" si="1"/>
        <v>195</v>
      </c>
      <c r="X10" s="3"/>
      <c r="Y10" s="3"/>
      <c r="Z10" s="3"/>
      <c r="AA10" s="3"/>
      <c r="AB10" s="3">
        <v>3926</v>
      </c>
      <c r="AC10" s="3"/>
      <c r="AD10" s="3"/>
      <c r="AE10" s="3"/>
      <c r="AF10" s="3"/>
      <c r="AG10" s="3"/>
      <c r="AH10" s="7">
        <f t="shared" si="2"/>
        <v>3926</v>
      </c>
      <c r="AI10" s="3"/>
      <c r="AJ10" s="3">
        <v>189</v>
      </c>
      <c r="AK10" s="3"/>
      <c r="AL10" s="3"/>
      <c r="AM10" s="3"/>
      <c r="AN10" s="3">
        <v>176</v>
      </c>
      <c r="AO10" s="3"/>
      <c r="AP10" s="3"/>
      <c r="AQ10" s="3"/>
      <c r="AR10" s="3">
        <v>372</v>
      </c>
      <c r="AS10" s="7">
        <f t="shared" si="3"/>
        <v>737</v>
      </c>
      <c r="AT10" s="3"/>
      <c r="AU10" s="3"/>
      <c r="AV10" s="3"/>
      <c r="AW10" s="3"/>
      <c r="AX10" s="3"/>
      <c r="AY10" s="3"/>
      <c r="AZ10" s="3">
        <v>21144</v>
      </c>
      <c r="BA10" s="3"/>
      <c r="BB10" s="3"/>
      <c r="BC10" s="3"/>
      <c r="BD10" s="7">
        <f t="shared" si="4"/>
        <v>21144</v>
      </c>
      <c r="BE10" s="3"/>
      <c r="BF10" s="3">
        <v>88</v>
      </c>
      <c r="BG10" s="3"/>
      <c r="BH10" s="3">
        <v>362</v>
      </c>
      <c r="BI10" s="3"/>
      <c r="BJ10" s="3">
        <v>179</v>
      </c>
      <c r="BK10" s="3"/>
      <c r="BL10" s="3"/>
      <c r="BM10" s="3">
        <v>428</v>
      </c>
      <c r="BN10" s="3">
        <v>444</v>
      </c>
      <c r="BO10" s="7">
        <f t="shared" si="5"/>
        <v>1501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7">
        <f t="shared" si="6"/>
        <v>0</v>
      </c>
      <c r="CA10" s="3"/>
      <c r="CB10" s="3"/>
      <c r="CC10" s="3"/>
      <c r="CD10" s="3"/>
      <c r="CE10" s="3"/>
      <c r="CF10" s="3"/>
      <c r="CG10" s="3"/>
      <c r="CH10" s="3">
        <v>176</v>
      </c>
      <c r="CI10" s="3"/>
      <c r="CJ10" s="3"/>
      <c r="CK10" s="7">
        <f t="shared" si="7"/>
        <v>176</v>
      </c>
      <c r="CL10" s="3"/>
      <c r="CM10" s="3">
        <v>1386</v>
      </c>
      <c r="CN10" s="3"/>
      <c r="CO10" s="3"/>
      <c r="CP10" s="3"/>
      <c r="CQ10" s="3"/>
      <c r="CR10" s="3"/>
      <c r="CS10" s="3"/>
      <c r="CT10" s="3"/>
      <c r="CU10" s="3"/>
      <c r="CV10" s="7">
        <f t="shared" si="8"/>
        <v>1386</v>
      </c>
      <c r="CW10" s="3"/>
      <c r="CX10" s="3"/>
      <c r="CY10" s="3"/>
      <c r="CZ10" s="3"/>
      <c r="DA10" s="3">
        <v>1157</v>
      </c>
      <c r="DB10" s="3"/>
      <c r="DC10" s="3">
        <v>4900</v>
      </c>
      <c r="DD10" s="3"/>
      <c r="DE10" s="3"/>
      <c r="DF10" s="3"/>
      <c r="DG10" s="7">
        <f t="shared" si="9"/>
        <v>6057</v>
      </c>
      <c r="DH10" s="3"/>
      <c r="DI10" s="3">
        <v>3594</v>
      </c>
      <c r="DJ10" s="3"/>
      <c r="DK10" s="3"/>
      <c r="DL10" s="3"/>
      <c r="DM10" s="3"/>
      <c r="DN10" s="3"/>
      <c r="DO10" s="3"/>
      <c r="DP10" s="3"/>
      <c r="DQ10" s="3"/>
      <c r="DR10" s="7">
        <f t="shared" si="10"/>
        <v>3594</v>
      </c>
      <c r="DS10" s="3"/>
      <c r="DT10" s="3"/>
      <c r="DU10" s="3"/>
      <c r="DV10" s="3"/>
      <c r="DW10" s="3"/>
      <c r="DX10" s="3"/>
      <c r="DY10" s="3">
        <v>201</v>
      </c>
      <c r="DZ10" s="3"/>
      <c r="EA10" s="3"/>
      <c r="EB10" s="3">
        <v>220</v>
      </c>
      <c r="EC10" s="7">
        <f t="shared" si="11"/>
        <v>421</v>
      </c>
      <c r="ED10" s="3"/>
      <c r="EE10" s="3"/>
      <c r="EF10" s="3">
        <v>176</v>
      </c>
      <c r="EG10" s="3"/>
      <c r="EH10" s="3"/>
      <c r="EI10" s="3">
        <v>3152</v>
      </c>
      <c r="EJ10" s="3"/>
      <c r="EK10" s="3"/>
      <c r="EL10" s="3"/>
      <c r="EM10" s="3"/>
      <c r="EN10" s="7">
        <f t="shared" si="12"/>
        <v>3328</v>
      </c>
      <c r="EO10" s="3"/>
      <c r="EP10" s="3"/>
      <c r="EQ10" s="3">
        <v>196</v>
      </c>
      <c r="ER10" s="3"/>
      <c r="ES10" s="3"/>
      <c r="ET10" s="3">
        <v>205</v>
      </c>
      <c r="EU10" s="3"/>
      <c r="EV10" s="3"/>
      <c r="EW10" s="3"/>
      <c r="EX10" s="3">
        <v>1901</v>
      </c>
      <c r="EY10" s="7">
        <f t="shared" si="13"/>
        <v>2302</v>
      </c>
      <c r="EZ10" s="3"/>
      <c r="FA10" s="3"/>
      <c r="FB10" s="3"/>
      <c r="FC10" s="3"/>
      <c r="FD10" s="3"/>
      <c r="FE10" s="3">
        <v>460</v>
      </c>
      <c r="FF10" s="3"/>
      <c r="FG10" s="3"/>
      <c r="FH10" s="3"/>
      <c r="FI10" s="3"/>
      <c r="FJ10" s="7">
        <f t="shared" si="14"/>
        <v>460</v>
      </c>
    </row>
    <row r="11" spans="1:166" ht="12.75">
      <c r="A11" s="6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7">
        <f t="shared" si="0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1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>
        <v>17</v>
      </c>
      <c r="AH11" s="7">
        <f t="shared" si="2"/>
        <v>17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7">
        <f t="shared" si="3"/>
        <v>0</v>
      </c>
      <c r="AT11" s="3"/>
      <c r="AU11" s="3"/>
      <c r="AV11" s="3"/>
      <c r="AW11" s="3">
        <v>17</v>
      </c>
      <c r="AX11" s="3"/>
      <c r="AY11" s="3"/>
      <c r="AZ11" s="3"/>
      <c r="BA11" s="3"/>
      <c r="BB11" s="3"/>
      <c r="BC11" s="3"/>
      <c r="BD11" s="7">
        <f t="shared" si="4"/>
        <v>17</v>
      </c>
      <c r="BE11" s="3"/>
      <c r="BF11" s="3"/>
      <c r="BG11" s="3"/>
      <c r="BH11" s="3"/>
      <c r="BI11" s="3"/>
      <c r="BJ11" s="3"/>
      <c r="BK11" s="3"/>
      <c r="BL11" s="3"/>
      <c r="BM11" s="3">
        <v>17</v>
      </c>
      <c r="BN11" s="3">
        <v>68</v>
      </c>
      <c r="BO11" s="7">
        <f t="shared" si="5"/>
        <v>85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7">
        <f t="shared" si="6"/>
        <v>0</v>
      </c>
      <c r="CA11" s="3"/>
      <c r="CB11" s="3"/>
      <c r="CC11" s="3"/>
      <c r="CD11" s="3"/>
      <c r="CE11" s="3"/>
      <c r="CF11" s="3"/>
      <c r="CG11" s="3">
        <v>32</v>
      </c>
      <c r="CH11" s="3"/>
      <c r="CI11" s="3"/>
      <c r="CJ11" s="3"/>
      <c r="CK11" s="7">
        <f t="shared" si="7"/>
        <v>32</v>
      </c>
      <c r="CL11" s="3"/>
      <c r="CM11" s="3"/>
      <c r="CN11" s="3"/>
      <c r="CO11" s="3"/>
      <c r="CP11" s="3"/>
      <c r="CQ11" s="3"/>
      <c r="CR11" s="3"/>
      <c r="CS11" s="3"/>
      <c r="CT11" s="3">
        <v>806</v>
      </c>
      <c r="CU11" s="3"/>
      <c r="CV11" s="7">
        <f t="shared" si="8"/>
        <v>806</v>
      </c>
      <c r="CW11" s="3"/>
      <c r="CX11" s="3">
        <v>17</v>
      </c>
      <c r="CY11" s="3"/>
      <c r="CZ11" s="3"/>
      <c r="DA11" s="3"/>
      <c r="DB11" s="3"/>
      <c r="DC11" s="3"/>
      <c r="DD11" s="3"/>
      <c r="DE11" s="3"/>
      <c r="DF11" s="3"/>
      <c r="DG11" s="7">
        <f t="shared" si="9"/>
        <v>17</v>
      </c>
      <c r="DH11" s="3"/>
      <c r="DI11" s="3">
        <v>102</v>
      </c>
      <c r="DJ11" s="3"/>
      <c r="DK11" s="3"/>
      <c r="DL11" s="3"/>
      <c r="DM11" s="3"/>
      <c r="DN11" s="3"/>
      <c r="DO11" s="3"/>
      <c r="DP11" s="3"/>
      <c r="DQ11" s="3"/>
      <c r="DR11" s="7">
        <f t="shared" si="10"/>
        <v>102</v>
      </c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7">
        <f t="shared" si="11"/>
        <v>0</v>
      </c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7">
        <f t="shared" si="12"/>
        <v>0</v>
      </c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7">
        <f t="shared" si="13"/>
        <v>0</v>
      </c>
      <c r="EZ11" s="3"/>
      <c r="FA11" s="3">
        <v>428</v>
      </c>
      <c r="FB11" s="3"/>
      <c r="FC11" s="3"/>
      <c r="FD11" s="3"/>
      <c r="FE11" s="3"/>
      <c r="FF11" s="3"/>
      <c r="FG11" s="3"/>
      <c r="FH11" s="3"/>
      <c r="FI11" s="3"/>
      <c r="FJ11" s="7">
        <f t="shared" si="14"/>
        <v>428</v>
      </c>
    </row>
    <row r="12" spans="1:166" ht="12.75">
      <c r="A12" s="6" t="s">
        <v>8</v>
      </c>
      <c r="B12" s="3"/>
      <c r="C12" s="3"/>
      <c r="D12" s="3"/>
      <c r="E12" s="3"/>
      <c r="F12" s="3"/>
      <c r="G12" s="3"/>
      <c r="H12" s="3"/>
      <c r="I12" s="3"/>
      <c r="J12" s="3">
        <v>376</v>
      </c>
      <c r="K12" s="3"/>
      <c r="L12" s="7">
        <f t="shared" si="0"/>
        <v>376</v>
      </c>
      <c r="M12" s="3"/>
      <c r="N12" s="3"/>
      <c r="O12" s="3"/>
      <c r="P12" s="3"/>
      <c r="Q12" s="3">
        <v>927</v>
      </c>
      <c r="R12" s="3"/>
      <c r="S12" s="3"/>
      <c r="T12" s="3"/>
      <c r="U12" s="3"/>
      <c r="V12" s="3"/>
      <c r="W12" s="7">
        <f t="shared" si="1"/>
        <v>927</v>
      </c>
      <c r="X12" s="3">
        <v>4118</v>
      </c>
      <c r="Y12" s="3"/>
      <c r="Z12" s="3">
        <v>2885</v>
      </c>
      <c r="AA12" s="3"/>
      <c r="AB12" s="3"/>
      <c r="AC12" s="3"/>
      <c r="AD12" s="3"/>
      <c r="AE12" s="3"/>
      <c r="AF12" s="3"/>
      <c r="AG12" s="3">
        <v>1183</v>
      </c>
      <c r="AH12" s="7">
        <f t="shared" si="2"/>
        <v>8186</v>
      </c>
      <c r="AI12" s="3"/>
      <c r="AJ12" s="3"/>
      <c r="AK12" s="3"/>
      <c r="AL12" s="3">
        <v>1258</v>
      </c>
      <c r="AM12" s="3">
        <v>2376</v>
      </c>
      <c r="AN12" s="3">
        <v>897</v>
      </c>
      <c r="AO12" s="3"/>
      <c r="AP12" s="3"/>
      <c r="AQ12" s="3"/>
      <c r="AR12" s="3">
        <v>636</v>
      </c>
      <c r="AS12" s="7">
        <f t="shared" si="3"/>
        <v>5167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7">
        <f t="shared" si="4"/>
        <v>0</v>
      </c>
      <c r="BE12" s="3"/>
      <c r="BF12" s="3"/>
      <c r="BG12" s="3"/>
      <c r="BH12" s="3">
        <v>1312</v>
      </c>
      <c r="BI12" s="3"/>
      <c r="BJ12" s="3">
        <v>2344</v>
      </c>
      <c r="BK12" s="3"/>
      <c r="BL12" s="3"/>
      <c r="BM12" s="3">
        <v>2208</v>
      </c>
      <c r="BN12" s="3">
        <v>6952</v>
      </c>
      <c r="BO12" s="7">
        <f t="shared" si="5"/>
        <v>12816</v>
      </c>
      <c r="BP12" s="3"/>
      <c r="BQ12" s="3">
        <v>458</v>
      </c>
      <c r="BR12" s="3"/>
      <c r="BS12" s="3"/>
      <c r="BT12" s="3"/>
      <c r="BU12" s="3">
        <v>356</v>
      </c>
      <c r="BV12" s="3"/>
      <c r="BW12" s="3"/>
      <c r="BX12" s="3"/>
      <c r="BY12" s="3"/>
      <c r="BZ12" s="7">
        <f t="shared" si="6"/>
        <v>814</v>
      </c>
      <c r="CA12" s="3">
        <v>656</v>
      </c>
      <c r="CB12" s="3"/>
      <c r="CC12" s="3">
        <v>376</v>
      </c>
      <c r="CD12" s="3">
        <v>2626</v>
      </c>
      <c r="CE12" s="3">
        <v>11450</v>
      </c>
      <c r="CF12" s="3"/>
      <c r="CG12" s="3"/>
      <c r="CH12" s="3">
        <v>2009</v>
      </c>
      <c r="CI12" s="3"/>
      <c r="CJ12" s="3">
        <v>200</v>
      </c>
      <c r="CK12" s="7">
        <f t="shared" si="7"/>
        <v>17317</v>
      </c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7">
        <f t="shared" si="8"/>
        <v>0</v>
      </c>
      <c r="CW12" s="3"/>
      <c r="CX12" s="3"/>
      <c r="CY12" s="3"/>
      <c r="CZ12" s="3">
        <v>22319</v>
      </c>
      <c r="DA12" s="3"/>
      <c r="DB12" s="3"/>
      <c r="DC12" s="3"/>
      <c r="DD12" s="3"/>
      <c r="DE12" s="3"/>
      <c r="DF12" s="3"/>
      <c r="DG12" s="7">
        <f t="shared" si="9"/>
        <v>22319</v>
      </c>
      <c r="DH12" s="3"/>
      <c r="DI12" s="3">
        <v>1962</v>
      </c>
      <c r="DJ12" s="3"/>
      <c r="DK12" s="3"/>
      <c r="DL12" s="3"/>
      <c r="DM12" s="3"/>
      <c r="DN12" s="3"/>
      <c r="DO12" s="3"/>
      <c r="DP12" s="3"/>
      <c r="DQ12" s="3"/>
      <c r="DR12" s="7">
        <f t="shared" si="10"/>
        <v>1962</v>
      </c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7">
        <f t="shared" si="11"/>
        <v>0</v>
      </c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7">
        <f t="shared" si="12"/>
        <v>0</v>
      </c>
      <c r="EO12" s="3"/>
      <c r="EP12" s="3"/>
      <c r="EQ12" s="3">
        <v>1574</v>
      </c>
      <c r="ER12" s="3"/>
      <c r="ES12" s="3"/>
      <c r="ET12" s="3">
        <v>1292</v>
      </c>
      <c r="EU12" s="3"/>
      <c r="EV12" s="3"/>
      <c r="EW12" s="3"/>
      <c r="EX12" s="3"/>
      <c r="EY12" s="7">
        <f t="shared" si="13"/>
        <v>2866</v>
      </c>
      <c r="EZ12" s="3"/>
      <c r="FA12" s="3"/>
      <c r="FB12" s="3"/>
      <c r="FC12" s="3"/>
      <c r="FD12" s="3"/>
      <c r="FE12" s="3"/>
      <c r="FF12" s="3"/>
      <c r="FG12" s="3">
        <v>1157</v>
      </c>
      <c r="FH12" s="3"/>
      <c r="FI12" s="3"/>
      <c r="FJ12" s="7">
        <f t="shared" si="14"/>
        <v>1157</v>
      </c>
    </row>
    <row r="13" spans="1:166" ht="12.75">
      <c r="A13" s="6" t="s">
        <v>9</v>
      </c>
      <c r="B13" s="3"/>
      <c r="C13" s="3"/>
      <c r="D13" s="3"/>
      <c r="E13" s="3"/>
      <c r="F13" s="3"/>
      <c r="G13" s="3"/>
      <c r="H13" s="3">
        <v>532</v>
      </c>
      <c r="I13" s="3"/>
      <c r="J13" s="3">
        <v>412</v>
      </c>
      <c r="K13" s="3"/>
      <c r="L13" s="7">
        <f t="shared" si="0"/>
        <v>944</v>
      </c>
      <c r="M13" s="3"/>
      <c r="N13" s="3"/>
      <c r="O13" s="3"/>
      <c r="P13" s="3"/>
      <c r="Q13" s="3">
        <v>1250</v>
      </c>
      <c r="R13" s="3"/>
      <c r="S13" s="3"/>
      <c r="T13" s="3"/>
      <c r="U13" s="3"/>
      <c r="V13" s="3"/>
      <c r="W13" s="7">
        <f t="shared" si="1"/>
        <v>1250</v>
      </c>
      <c r="X13" s="3"/>
      <c r="Y13" s="3"/>
      <c r="Z13" s="3">
        <v>1403</v>
      </c>
      <c r="AA13" s="3"/>
      <c r="AB13" s="3"/>
      <c r="AC13" s="3"/>
      <c r="AD13" s="3"/>
      <c r="AE13" s="3"/>
      <c r="AF13" s="3"/>
      <c r="AG13" s="3">
        <v>1853</v>
      </c>
      <c r="AH13" s="7">
        <f t="shared" si="2"/>
        <v>3256</v>
      </c>
      <c r="AI13" s="3"/>
      <c r="AJ13" s="3">
        <v>274</v>
      </c>
      <c r="AK13" s="3"/>
      <c r="AL13" s="3">
        <v>1031</v>
      </c>
      <c r="AM13" s="3">
        <v>4279</v>
      </c>
      <c r="AN13" s="3">
        <v>1510</v>
      </c>
      <c r="AO13" s="3"/>
      <c r="AP13" s="3"/>
      <c r="AQ13" s="3"/>
      <c r="AR13" s="3">
        <v>1374</v>
      </c>
      <c r="AS13" s="7">
        <f t="shared" si="3"/>
        <v>8468</v>
      </c>
      <c r="AT13" s="3">
        <v>428</v>
      </c>
      <c r="AU13" s="3"/>
      <c r="AV13" s="3"/>
      <c r="AW13" s="3"/>
      <c r="AX13" s="3"/>
      <c r="AY13" s="3"/>
      <c r="AZ13" s="3"/>
      <c r="BA13" s="3"/>
      <c r="BB13" s="3"/>
      <c r="BC13" s="3"/>
      <c r="BD13" s="7">
        <f t="shared" si="4"/>
        <v>428</v>
      </c>
      <c r="BE13" s="3"/>
      <c r="BF13" s="3">
        <v>548</v>
      </c>
      <c r="BG13" s="3"/>
      <c r="BH13" s="3">
        <v>812</v>
      </c>
      <c r="BI13" s="3">
        <v>244</v>
      </c>
      <c r="BJ13" s="3">
        <v>4346</v>
      </c>
      <c r="BK13" s="3"/>
      <c r="BL13" s="3">
        <v>9312</v>
      </c>
      <c r="BM13" s="3">
        <v>418</v>
      </c>
      <c r="BN13" s="3">
        <v>4012</v>
      </c>
      <c r="BO13" s="7">
        <f t="shared" si="5"/>
        <v>19692</v>
      </c>
      <c r="BP13" s="3"/>
      <c r="BQ13" s="3"/>
      <c r="BR13" s="3"/>
      <c r="BS13" s="3"/>
      <c r="BT13" s="3">
        <v>4436</v>
      </c>
      <c r="BU13" s="3">
        <v>330</v>
      </c>
      <c r="BV13" s="3"/>
      <c r="BW13" s="3"/>
      <c r="BX13" s="3"/>
      <c r="BY13" s="3"/>
      <c r="BZ13" s="7">
        <f t="shared" si="6"/>
        <v>4766</v>
      </c>
      <c r="CA13" s="3">
        <v>384</v>
      </c>
      <c r="CB13" s="3"/>
      <c r="CC13" s="3">
        <v>472</v>
      </c>
      <c r="CD13" s="3">
        <v>1395</v>
      </c>
      <c r="CE13" s="3"/>
      <c r="CF13" s="3"/>
      <c r="CG13" s="3"/>
      <c r="CH13" s="3">
        <v>1627</v>
      </c>
      <c r="CI13" s="3"/>
      <c r="CJ13" s="3">
        <v>736</v>
      </c>
      <c r="CK13" s="7">
        <f t="shared" si="7"/>
        <v>4614</v>
      </c>
      <c r="CL13" s="3"/>
      <c r="CM13" s="3"/>
      <c r="CN13" s="3"/>
      <c r="CO13" s="3"/>
      <c r="CP13" s="3"/>
      <c r="CQ13" s="3">
        <v>2392</v>
      </c>
      <c r="CR13" s="3"/>
      <c r="CS13" s="3"/>
      <c r="CT13" s="3"/>
      <c r="CU13" s="3"/>
      <c r="CV13" s="7">
        <f t="shared" si="8"/>
        <v>2392</v>
      </c>
      <c r="CW13" s="3"/>
      <c r="CX13" s="3"/>
      <c r="CY13" s="3"/>
      <c r="CZ13" s="3"/>
      <c r="DA13" s="3"/>
      <c r="DB13" s="3"/>
      <c r="DC13" s="3"/>
      <c r="DD13" s="3"/>
      <c r="DE13" s="3">
        <v>608</v>
      </c>
      <c r="DF13" s="3"/>
      <c r="DG13" s="7">
        <f t="shared" si="9"/>
        <v>608</v>
      </c>
      <c r="DH13" s="3"/>
      <c r="DI13" s="3">
        <v>2200</v>
      </c>
      <c r="DJ13" s="3"/>
      <c r="DK13" s="3"/>
      <c r="DL13" s="3"/>
      <c r="DM13" s="3">
        <v>41098</v>
      </c>
      <c r="DN13" s="3"/>
      <c r="DO13" s="3"/>
      <c r="DP13" s="3">
        <v>30075</v>
      </c>
      <c r="DQ13" s="3"/>
      <c r="DR13" s="7">
        <f t="shared" si="10"/>
        <v>73373</v>
      </c>
      <c r="DS13" s="3"/>
      <c r="DT13" s="3">
        <v>1305</v>
      </c>
      <c r="DU13" s="3"/>
      <c r="DV13" s="3"/>
      <c r="DW13" s="3"/>
      <c r="DX13" s="3"/>
      <c r="DY13" s="3"/>
      <c r="DZ13" s="3"/>
      <c r="EA13" s="3"/>
      <c r="EB13" s="3"/>
      <c r="EC13" s="7">
        <f t="shared" si="11"/>
        <v>1305</v>
      </c>
      <c r="ED13" s="3"/>
      <c r="EE13" s="3"/>
      <c r="EF13" s="3">
        <v>274</v>
      </c>
      <c r="EG13" s="3"/>
      <c r="EH13" s="3"/>
      <c r="EI13" s="3"/>
      <c r="EJ13" s="3"/>
      <c r="EK13" s="3"/>
      <c r="EL13" s="3">
        <v>3101</v>
      </c>
      <c r="EM13" s="3"/>
      <c r="EN13" s="7">
        <f t="shared" si="12"/>
        <v>3375</v>
      </c>
      <c r="EO13" s="3">
        <v>274</v>
      </c>
      <c r="EP13" s="3"/>
      <c r="EQ13" s="3">
        <v>1795</v>
      </c>
      <c r="ER13" s="3"/>
      <c r="ES13" s="3"/>
      <c r="ET13" s="3">
        <v>476</v>
      </c>
      <c r="EU13" s="3"/>
      <c r="EV13" s="3"/>
      <c r="EW13" s="3">
        <v>213</v>
      </c>
      <c r="EX13" s="3"/>
      <c r="EY13" s="7">
        <f t="shared" si="13"/>
        <v>2758</v>
      </c>
      <c r="EZ13" s="3"/>
      <c r="FA13" s="3"/>
      <c r="FB13" s="3"/>
      <c r="FC13" s="3"/>
      <c r="FD13" s="3"/>
      <c r="FE13" s="3"/>
      <c r="FF13" s="3"/>
      <c r="FG13" s="3">
        <v>4907</v>
      </c>
      <c r="FH13" s="3"/>
      <c r="FI13" s="3"/>
      <c r="FJ13" s="7">
        <f t="shared" si="14"/>
        <v>4907</v>
      </c>
    </row>
    <row r="14" spans="1:166" ht="12.75">
      <c r="A14" s="6" t="s">
        <v>10</v>
      </c>
      <c r="B14" s="3">
        <v>5052</v>
      </c>
      <c r="C14" s="3">
        <v>1213</v>
      </c>
      <c r="D14" s="3"/>
      <c r="E14" s="3"/>
      <c r="F14" s="3"/>
      <c r="G14" s="3"/>
      <c r="H14" s="3"/>
      <c r="I14" s="3"/>
      <c r="J14" s="3"/>
      <c r="K14" s="3"/>
      <c r="L14" s="7">
        <f t="shared" si="0"/>
        <v>6265</v>
      </c>
      <c r="M14" s="3"/>
      <c r="N14" s="3">
        <v>619</v>
      </c>
      <c r="O14" s="3"/>
      <c r="P14" s="3"/>
      <c r="Q14" s="3"/>
      <c r="R14" s="3"/>
      <c r="S14" s="3"/>
      <c r="T14" s="3"/>
      <c r="U14" s="3"/>
      <c r="V14" s="3"/>
      <c r="W14" s="7">
        <f t="shared" si="1"/>
        <v>619</v>
      </c>
      <c r="X14" s="3"/>
      <c r="Y14" s="3"/>
      <c r="Z14" s="3">
        <v>13</v>
      </c>
      <c r="AA14" s="3"/>
      <c r="AB14" s="3"/>
      <c r="AC14" s="3"/>
      <c r="AD14" s="3"/>
      <c r="AE14" s="3"/>
      <c r="AF14" s="3"/>
      <c r="AG14" s="3">
        <v>2755</v>
      </c>
      <c r="AH14" s="7">
        <f t="shared" si="2"/>
        <v>2768</v>
      </c>
      <c r="AI14" s="3"/>
      <c r="AJ14" s="3">
        <v>1949</v>
      </c>
      <c r="AK14" s="3"/>
      <c r="AL14" s="3">
        <v>318</v>
      </c>
      <c r="AM14" s="3">
        <v>915</v>
      </c>
      <c r="AN14" s="3">
        <v>4395</v>
      </c>
      <c r="AO14" s="3"/>
      <c r="AP14" s="3">
        <v>610</v>
      </c>
      <c r="AQ14" s="3"/>
      <c r="AR14" s="3">
        <v>40</v>
      </c>
      <c r="AS14" s="7">
        <f t="shared" si="3"/>
        <v>8227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7">
        <f t="shared" si="4"/>
        <v>0</v>
      </c>
      <c r="BE14" s="3"/>
      <c r="BF14" s="3">
        <v>1957</v>
      </c>
      <c r="BG14" s="3">
        <v>4230</v>
      </c>
      <c r="BH14" s="3">
        <v>922</v>
      </c>
      <c r="BI14" s="3"/>
      <c r="BJ14" s="3"/>
      <c r="BK14" s="3"/>
      <c r="BL14" s="3"/>
      <c r="BM14" s="3">
        <v>1220</v>
      </c>
      <c r="BN14" s="3"/>
      <c r="BO14" s="7">
        <f t="shared" si="5"/>
        <v>8329</v>
      </c>
      <c r="BP14" s="3"/>
      <c r="BQ14" s="3">
        <v>949</v>
      </c>
      <c r="BR14" s="3"/>
      <c r="BS14" s="3"/>
      <c r="BT14" s="3"/>
      <c r="BU14" s="3"/>
      <c r="BV14" s="3"/>
      <c r="BW14" s="3"/>
      <c r="BX14" s="3"/>
      <c r="BY14" s="3"/>
      <c r="BZ14" s="7">
        <f t="shared" si="6"/>
        <v>949</v>
      </c>
      <c r="CA14" s="3">
        <v>318</v>
      </c>
      <c r="CB14" s="3"/>
      <c r="CC14" s="3">
        <v>4319</v>
      </c>
      <c r="CD14" s="3">
        <v>319</v>
      </c>
      <c r="CE14" s="3"/>
      <c r="CF14" s="3"/>
      <c r="CG14" s="3"/>
      <c r="CH14" s="3">
        <v>563</v>
      </c>
      <c r="CI14" s="3"/>
      <c r="CJ14" s="3">
        <v>643</v>
      </c>
      <c r="CK14" s="7">
        <f t="shared" si="7"/>
        <v>6162</v>
      </c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7">
        <f t="shared" si="8"/>
        <v>0</v>
      </c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7">
        <f t="shared" si="9"/>
        <v>0</v>
      </c>
      <c r="DH14" s="3"/>
      <c r="DI14" s="3"/>
      <c r="DJ14" s="3"/>
      <c r="DK14" s="3"/>
      <c r="DL14" s="3">
        <v>156</v>
      </c>
      <c r="DM14" s="3"/>
      <c r="DN14" s="3"/>
      <c r="DO14" s="3"/>
      <c r="DP14" s="3"/>
      <c r="DQ14" s="3">
        <v>1516</v>
      </c>
      <c r="DR14" s="7">
        <f t="shared" si="10"/>
        <v>1672</v>
      </c>
      <c r="DS14" s="3"/>
      <c r="DT14" s="3"/>
      <c r="DU14" s="3"/>
      <c r="DV14" s="3"/>
      <c r="DW14" s="3">
        <v>1554</v>
      </c>
      <c r="DX14" s="3"/>
      <c r="DY14" s="3"/>
      <c r="DZ14" s="3"/>
      <c r="EA14" s="3"/>
      <c r="EB14" s="3"/>
      <c r="EC14" s="7">
        <f t="shared" si="11"/>
        <v>1554</v>
      </c>
      <c r="ED14" s="3"/>
      <c r="EE14" s="3"/>
      <c r="EF14" s="3"/>
      <c r="EG14" s="3">
        <v>5193</v>
      </c>
      <c r="EH14" s="3"/>
      <c r="EI14" s="3"/>
      <c r="EJ14" s="3"/>
      <c r="EK14" s="3"/>
      <c r="EL14" s="3"/>
      <c r="EM14" s="3"/>
      <c r="EN14" s="7">
        <f t="shared" si="12"/>
        <v>5193</v>
      </c>
      <c r="EO14" s="3"/>
      <c r="EP14" s="3"/>
      <c r="EQ14" s="3">
        <v>583</v>
      </c>
      <c r="ER14" s="3"/>
      <c r="ES14" s="3"/>
      <c r="ET14" s="3">
        <v>331</v>
      </c>
      <c r="EU14" s="3">
        <v>13899</v>
      </c>
      <c r="EV14" s="3"/>
      <c r="EW14" s="3">
        <v>1806</v>
      </c>
      <c r="EX14" s="3"/>
      <c r="EY14" s="7">
        <f t="shared" si="13"/>
        <v>16619</v>
      </c>
      <c r="EZ14" s="3"/>
      <c r="FA14" s="3"/>
      <c r="FB14" s="3">
        <v>4900</v>
      </c>
      <c r="FC14" s="3"/>
      <c r="FD14" s="3"/>
      <c r="FE14" s="3"/>
      <c r="FF14" s="3"/>
      <c r="FG14" s="3"/>
      <c r="FH14" s="3"/>
      <c r="FI14" s="3"/>
      <c r="FJ14" s="7">
        <f t="shared" si="14"/>
        <v>4900</v>
      </c>
    </row>
    <row r="15" spans="1:166" ht="12.75">
      <c r="A15" s="6" t="s">
        <v>11</v>
      </c>
      <c r="B15" s="3"/>
      <c r="C15" s="3"/>
      <c r="D15" s="3"/>
      <c r="E15" s="3"/>
      <c r="F15" s="3"/>
      <c r="G15" s="3"/>
      <c r="H15" s="3"/>
      <c r="I15" s="3"/>
      <c r="J15" s="3">
        <v>275</v>
      </c>
      <c r="K15" s="3"/>
      <c r="L15" s="7">
        <f t="shared" si="0"/>
        <v>275</v>
      </c>
      <c r="M15" s="3"/>
      <c r="N15" s="3">
        <v>549</v>
      </c>
      <c r="O15" s="3"/>
      <c r="P15" s="3"/>
      <c r="Q15" s="3"/>
      <c r="R15" s="3"/>
      <c r="S15" s="3"/>
      <c r="T15" s="3"/>
      <c r="U15" s="3"/>
      <c r="V15" s="3"/>
      <c r="W15" s="7">
        <f t="shared" si="1"/>
        <v>549</v>
      </c>
      <c r="X15" s="3"/>
      <c r="Y15" s="3"/>
      <c r="Z15" s="3"/>
      <c r="AA15" s="3"/>
      <c r="AB15" s="3"/>
      <c r="AC15" s="3"/>
      <c r="AD15" s="3"/>
      <c r="AE15" s="3"/>
      <c r="AF15" s="3"/>
      <c r="AG15" s="3">
        <v>550</v>
      </c>
      <c r="AH15" s="7">
        <f t="shared" si="2"/>
        <v>550</v>
      </c>
      <c r="AI15" s="3"/>
      <c r="AJ15" s="3">
        <v>2750</v>
      </c>
      <c r="AK15" s="3"/>
      <c r="AL15" s="3"/>
      <c r="AM15" s="3"/>
      <c r="AN15" s="3">
        <v>550</v>
      </c>
      <c r="AO15" s="3"/>
      <c r="AP15" s="3"/>
      <c r="AQ15" s="3"/>
      <c r="AR15" s="3">
        <v>550</v>
      </c>
      <c r="AS15" s="7">
        <f t="shared" si="3"/>
        <v>3850</v>
      </c>
      <c r="AT15" s="3"/>
      <c r="AU15" s="3"/>
      <c r="AV15" s="3">
        <v>270</v>
      </c>
      <c r="AW15" s="3"/>
      <c r="AX15" s="3"/>
      <c r="AY15" s="3"/>
      <c r="AZ15" s="3"/>
      <c r="BA15" s="3"/>
      <c r="BB15" s="3"/>
      <c r="BC15" s="3"/>
      <c r="BD15" s="7">
        <f t="shared" si="4"/>
        <v>270</v>
      </c>
      <c r="BE15" s="3">
        <v>8906</v>
      </c>
      <c r="BF15" s="3">
        <v>2483</v>
      </c>
      <c r="BG15" s="3">
        <v>4090</v>
      </c>
      <c r="BH15" s="3"/>
      <c r="BI15" s="3"/>
      <c r="BJ15" s="3"/>
      <c r="BK15" s="3"/>
      <c r="BL15" s="3"/>
      <c r="BM15" s="3">
        <v>549</v>
      </c>
      <c r="BN15" s="3"/>
      <c r="BO15" s="7">
        <f t="shared" si="5"/>
        <v>16028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7">
        <f t="shared" si="6"/>
        <v>0</v>
      </c>
      <c r="CA15" s="3"/>
      <c r="CB15" s="3"/>
      <c r="CC15" s="3"/>
      <c r="CD15" s="3"/>
      <c r="CE15" s="3"/>
      <c r="CF15" s="3"/>
      <c r="CG15" s="3"/>
      <c r="CH15" s="3">
        <v>275</v>
      </c>
      <c r="CI15" s="3"/>
      <c r="CJ15" s="3">
        <v>1106</v>
      </c>
      <c r="CK15" s="7">
        <f t="shared" si="7"/>
        <v>1381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7">
        <f t="shared" si="8"/>
        <v>0</v>
      </c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7">
        <f t="shared" si="9"/>
        <v>0</v>
      </c>
      <c r="DH15" s="3"/>
      <c r="DI15" s="3"/>
      <c r="DJ15" s="3"/>
      <c r="DK15" s="3"/>
      <c r="DL15" s="3">
        <v>462</v>
      </c>
      <c r="DM15" s="3"/>
      <c r="DN15" s="3"/>
      <c r="DO15" s="3"/>
      <c r="DP15" s="3"/>
      <c r="DQ15" s="3"/>
      <c r="DR15" s="7">
        <f t="shared" si="10"/>
        <v>462</v>
      </c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7">
        <f t="shared" si="11"/>
        <v>0</v>
      </c>
      <c r="ED15" s="3"/>
      <c r="EE15" s="3"/>
      <c r="EF15" s="3"/>
      <c r="EG15" s="3"/>
      <c r="EH15" s="3">
        <v>5357</v>
      </c>
      <c r="EI15" s="3"/>
      <c r="EJ15" s="3"/>
      <c r="EK15" s="3"/>
      <c r="EL15" s="3"/>
      <c r="EM15" s="3"/>
      <c r="EN15" s="7">
        <f t="shared" si="12"/>
        <v>5357</v>
      </c>
      <c r="EO15" s="3"/>
      <c r="EP15" s="3"/>
      <c r="EQ15" s="3"/>
      <c r="ER15" s="3"/>
      <c r="ES15" s="3"/>
      <c r="ET15" s="3">
        <v>217</v>
      </c>
      <c r="EU15" s="3"/>
      <c r="EV15" s="3"/>
      <c r="EW15" s="3">
        <v>275</v>
      </c>
      <c r="EX15" s="3"/>
      <c r="EY15" s="7">
        <f t="shared" si="13"/>
        <v>492</v>
      </c>
      <c r="EZ15" s="3">
        <v>3656</v>
      </c>
      <c r="FA15" s="3"/>
      <c r="FB15" s="3"/>
      <c r="FC15" s="3"/>
      <c r="FD15" s="3"/>
      <c r="FE15" s="3"/>
      <c r="FF15" s="3"/>
      <c r="FG15" s="3"/>
      <c r="FH15" s="3"/>
      <c r="FI15" s="3"/>
      <c r="FJ15" s="7">
        <f t="shared" si="14"/>
        <v>3656</v>
      </c>
    </row>
    <row r="16" spans="1:166" ht="12.75">
      <c r="A16" s="6" t="s">
        <v>12</v>
      </c>
      <c r="B16" s="3">
        <v>2335</v>
      </c>
      <c r="C16" s="3">
        <v>1297</v>
      </c>
      <c r="D16" s="3"/>
      <c r="E16" s="3">
        <v>1318</v>
      </c>
      <c r="F16" s="3"/>
      <c r="G16" s="3"/>
      <c r="H16" s="3"/>
      <c r="I16" s="3"/>
      <c r="J16" s="3"/>
      <c r="K16" s="3"/>
      <c r="L16" s="7">
        <f t="shared" si="0"/>
        <v>4950</v>
      </c>
      <c r="M16" s="3"/>
      <c r="N16" s="3">
        <v>1639</v>
      </c>
      <c r="O16" s="3">
        <v>2253</v>
      </c>
      <c r="P16" s="3"/>
      <c r="Q16" s="3"/>
      <c r="R16" s="3"/>
      <c r="S16" s="3"/>
      <c r="T16" s="3"/>
      <c r="U16" s="3"/>
      <c r="V16" s="3"/>
      <c r="W16" s="7">
        <f t="shared" si="1"/>
        <v>3892</v>
      </c>
      <c r="X16" s="3"/>
      <c r="Y16" s="3"/>
      <c r="Z16" s="3">
        <v>793</v>
      </c>
      <c r="AA16" s="3"/>
      <c r="AB16" s="3"/>
      <c r="AC16" s="3"/>
      <c r="AD16" s="3"/>
      <c r="AE16" s="3">
        <v>30438</v>
      </c>
      <c r="AF16" s="3">
        <v>14392</v>
      </c>
      <c r="AG16" s="3">
        <v>6325</v>
      </c>
      <c r="AH16" s="7">
        <f t="shared" si="2"/>
        <v>51948</v>
      </c>
      <c r="AI16" s="3"/>
      <c r="AJ16" s="3">
        <v>3290</v>
      </c>
      <c r="AK16" s="3"/>
      <c r="AL16" s="3">
        <v>327</v>
      </c>
      <c r="AM16" s="3">
        <v>9396</v>
      </c>
      <c r="AN16" s="3">
        <v>1963</v>
      </c>
      <c r="AO16" s="3"/>
      <c r="AP16" s="3">
        <v>7252</v>
      </c>
      <c r="AQ16" s="3">
        <v>1810</v>
      </c>
      <c r="AR16" s="3">
        <v>975</v>
      </c>
      <c r="AS16" s="7">
        <f t="shared" si="3"/>
        <v>25013</v>
      </c>
      <c r="AT16" s="3"/>
      <c r="AU16" s="3"/>
      <c r="AV16" s="3"/>
      <c r="AW16" s="3">
        <v>499</v>
      </c>
      <c r="AX16" s="3"/>
      <c r="AY16" s="3"/>
      <c r="AZ16" s="3"/>
      <c r="BA16" s="3"/>
      <c r="BB16" s="3"/>
      <c r="BC16" s="3"/>
      <c r="BD16" s="7">
        <f t="shared" si="4"/>
        <v>499</v>
      </c>
      <c r="BE16" s="3"/>
      <c r="BF16" s="3">
        <v>2884</v>
      </c>
      <c r="BG16" s="3">
        <v>2070</v>
      </c>
      <c r="BH16" s="3">
        <v>2698</v>
      </c>
      <c r="BI16" s="3">
        <v>319</v>
      </c>
      <c r="BJ16" s="3">
        <v>13035</v>
      </c>
      <c r="BK16" s="3"/>
      <c r="BL16" s="3"/>
      <c r="BM16" s="3">
        <v>2648</v>
      </c>
      <c r="BN16" s="3">
        <v>1185</v>
      </c>
      <c r="BO16" s="7">
        <f t="shared" si="5"/>
        <v>24839</v>
      </c>
      <c r="BP16" s="3">
        <v>12460</v>
      </c>
      <c r="BQ16" s="3"/>
      <c r="BR16" s="3"/>
      <c r="BS16" s="3"/>
      <c r="BT16" s="3">
        <v>2406</v>
      </c>
      <c r="BU16" s="3">
        <v>3280</v>
      </c>
      <c r="BV16" s="3"/>
      <c r="BW16" s="3"/>
      <c r="BX16" s="3">
        <v>10307</v>
      </c>
      <c r="BY16" s="3">
        <v>1480</v>
      </c>
      <c r="BZ16" s="7">
        <f t="shared" si="6"/>
        <v>29933</v>
      </c>
      <c r="CA16" s="3">
        <v>1757</v>
      </c>
      <c r="CB16" s="3">
        <v>8370</v>
      </c>
      <c r="CC16" s="3">
        <v>4433</v>
      </c>
      <c r="CD16" s="3">
        <v>1173</v>
      </c>
      <c r="CE16" s="3"/>
      <c r="CF16" s="3"/>
      <c r="CG16" s="3"/>
      <c r="CH16" s="3">
        <v>1836</v>
      </c>
      <c r="CI16" s="3"/>
      <c r="CJ16" s="3">
        <v>482</v>
      </c>
      <c r="CK16" s="7">
        <f t="shared" si="7"/>
        <v>18051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7">
        <f t="shared" si="8"/>
        <v>0</v>
      </c>
      <c r="CW16" s="3">
        <v>1987</v>
      </c>
      <c r="CX16" s="3"/>
      <c r="CY16" s="3"/>
      <c r="CZ16" s="3"/>
      <c r="DA16" s="3"/>
      <c r="DB16" s="3"/>
      <c r="DC16" s="3"/>
      <c r="DD16" s="3"/>
      <c r="DE16" s="3"/>
      <c r="DF16" s="3"/>
      <c r="DG16" s="7">
        <f t="shared" si="9"/>
        <v>1987</v>
      </c>
      <c r="DH16" s="3"/>
      <c r="DI16" s="3">
        <v>134</v>
      </c>
      <c r="DJ16" s="3"/>
      <c r="DK16" s="3"/>
      <c r="DL16" s="3">
        <v>1968</v>
      </c>
      <c r="DM16" s="3"/>
      <c r="DN16" s="3"/>
      <c r="DO16" s="3">
        <v>4798</v>
      </c>
      <c r="DP16" s="3"/>
      <c r="DQ16" s="3"/>
      <c r="DR16" s="7">
        <f t="shared" si="10"/>
        <v>6900</v>
      </c>
      <c r="DS16" s="3"/>
      <c r="DT16" s="3">
        <v>24159</v>
      </c>
      <c r="DU16" s="3"/>
      <c r="DV16" s="3">
        <v>307</v>
      </c>
      <c r="DW16" s="3">
        <v>2054</v>
      </c>
      <c r="DX16" s="3"/>
      <c r="DY16" s="3"/>
      <c r="DZ16" s="3"/>
      <c r="EA16" s="3"/>
      <c r="EB16" s="3">
        <v>4279</v>
      </c>
      <c r="EC16" s="7">
        <f t="shared" si="11"/>
        <v>30799</v>
      </c>
      <c r="ED16" s="3"/>
      <c r="EE16" s="3">
        <v>406</v>
      </c>
      <c r="EF16" s="3">
        <v>7955</v>
      </c>
      <c r="EG16" s="3"/>
      <c r="EH16" s="3"/>
      <c r="EI16" s="3"/>
      <c r="EJ16" s="3"/>
      <c r="EK16" s="3">
        <v>36620</v>
      </c>
      <c r="EL16" s="3"/>
      <c r="EM16" s="3"/>
      <c r="EN16" s="7">
        <f t="shared" si="12"/>
        <v>44981</v>
      </c>
      <c r="EO16" s="3">
        <v>1271</v>
      </c>
      <c r="EP16" s="3"/>
      <c r="EQ16" s="3">
        <v>3078</v>
      </c>
      <c r="ER16" s="3">
        <v>936</v>
      </c>
      <c r="ES16" s="3">
        <v>7238</v>
      </c>
      <c r="ET16" s="3">
        <v>2158</v>
      </c>
      <c r="EU16" s="3">
        <v>11587</v>
      </c>
      <c r="EV16" s="3"/>
      <c r="EW16" s="3">
        <v>2259</v>
      </c>
      <c r="EX16" s="3"/>
      <c r="EY16" s="7">
        <f t="shared" si="13"/>
        <v>28527</v>
      </c>
      <c r="EZ16" s="3"/>
      <c r="FA16" s="3"/>
      <c r="FB16" s="3"/>
      <c r="FC16" s="3"/>
      <c r="FD16" s="3"/>
      <c r="FE16" s="3"/>
      <c r="FF16" s="3"/>
      <c r="FG16" s="3"/>
      <c r="FH16" s="3">
        <v>13960</v>
      </c>
      <c r="FI16" s="3"/>
      <c r="FJ16" s="7">
        <f t="shared" si="14"/>
        <v>13960</v>
      </c>
    </row>
    <row r="17" spans="1:166" ht="12.75">
      <c r="A17" s="6" t="s">
        <v>13</v>
      </c>
      <c r="B17" s="3">
        <v>2149</v>
      </c>
      <c r="C17" s="3">
        <v>1239</v>
      </c>
      <c r="D17" s="3"/>
      <c r="E17" s="3">
        <v>3244</v>
      </c>
      <c r="F17" s="3"/>
      <c r="G17" s="3">
        <v>885</v>
      </c>
      <c r="H17" s="3">
        <v>236</v>
      </c>
      <c r="I17" s="3"/>
      <c r="J17" s="3"/>
      <c r="K17" s="3"/>
      <c r="L17" s="7">
        <f t="shared" si="0"/>
        <v>7753</v>
      </c>
      <c r="M17" s="3"/>
      <c r="N17" s="3">
        <v>1601</v>
      </c>
      <c r="O17" s="3">
        <v>3282</v>
      </c>
      <c r="P17" s="3"/>
      <c r="Q17" s="3"/>
      <c r="R17" s="3"/>
      <c r="S17" s="3"/>
      <c r="T17" s="3"/>
      <c r="U17" s="3"/>
      <c r="V17" s="3"/>
      <c r="W17" s="7">
        <f t="shared" si="1"/>
        <v>4883</v>
      </c>
      <c r="X17" s="3"/>
      <c r="Y17" s="3"/>
      <c r="Z17" s="3">
        <v>474</v>
      </c>
      <c r="AA17" s="3">
        <v>950</v>
      </c>
      <c r="AB17" s="3"/>
      <c r="AC17" s="3"/>
      <c r="AD17" s="3"/>
      <c r="AE17" s="3"/>
      <c r="AF17" s="3">
        <v>3656</v>
      </c>
      <c r="AG17" s="3">
        <v>2017</v>
      </c>
      <c r="AH17" s="7">
        <f t="shared" si="2"/>
        <v>7097</v>
      </c>
      <c r="AI17" s="3"/>
      <c r="AJ17" s="3">
        <v>2060</v>
      </c>
      <c r="AK17" s="3"/>
      <c r="AL17" s="3">
        <v>153</v>
      </c>
      <c r="AM17" s="3">
        <v>1965</v>
      </c>
      <c r="AN17" s="3">
        <v>309</v>
      </c>
      <c r="AO17" s="3"/>
      <c r="AP17" s="3">
        <v>7296</v>
      </c>
      <c r="AQ17" s="3">
        <v>11470</v>
      </c>
      <c r="AR17" s="3">
        <v>158</v>
      </c>
      <c r="AS17" s="7">
        <f t="shared" si="3"/>
        <v>23411</v>
      </c>
      <c r="AT17" s="3"/>
      <c r="AU17" s="3"/>
      <c r="AV17" s="3"/>
      <c r="AW17" s="3">
        <v>476</v>
      </c>
      <c r="AX17" s="3"/>
      <c r="AY17" s="3"/>
      <c r="AZ17" s="3"/>
      <c r="BA17" s="3"/>
      <c r="BB17" s="3">
        <v>30604</v>
      </c>
      <c r="BC17" s="3"/>
      <c r="BD17" s="7">
        <f t="shared" si="4"/>
        <v>31080</v>
      </c>
      <c r="BE17" s="3"/>
      <c r="BF17" s="3">
        <v>1028</v>
      </c>
      <c r="BG17" s="3">
        <v>1838</v>
      </c>
      <c r="BH17" s="3">
        <v>1779</v>
      </c>
      <c r="BI17" s="3">
        <v>214</v>
      </c>
      <c r="BJ17" s="3">
        <v>2934</v>
      </c>
      <c r="BK17" s="3"/>
      <c r="BL17" s="3"/>
      <c r="BM17" s="3">
        <v>2180</v>
      </c>
      <c r="BN17" s="3">
        <v>1185</v>
      </c>
      <c r="BO17" s="7">
        <f t="shared" si="5"/>
        <v>11158</v>
      </c>
      <c r="BP17" s="3">
        <v>4996</v>
      </c>
      <c r="BQ17" s="3"/>
      <c r="BR17" s="3"/>
      <c r="BS17" s="3"/>
      <c r="BT17" s="3">
        <v>978</v>
      </c>
      <c r="BU17" s="3"/>
      <c r="BV17" s="3"/>
      <c r="BW17" s="3"/>
      <c r="BX17" s="3">
        <v>6811</v>
      </c>
      <c r="BY17" s="3">
        <v>36353</v>
      </c>
      <c r="BZ17" s="7">
        <f t="shared" si="6"/>
        <v>49138</v>
      </c>
      <c r="CA17" s="3">
        <v>1111</v>
      </c>
      <c r="CB17" s="3">
        <v>5520</v>
      </c>
      <c r="CC17" s="3">
        <v>4359</v>
      </c>
      <c r="CD17" s="3">
        <v>646</v>
      </c>
      <c r="CE17" s="3"/>
      <c r="CF17" s="3"/>
      <c r="CG17" s="3"/>
      <c r="CH17" s="3">
        <v>794</v>
      </c>
      <c r="CI17" s="3"/>
      <c r="CJ17" s="3"/>
      <c r="CK17" s="7">
        <f t="shared" si="7"/>
        <v>12430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7">
        <f t="shared" si="8"/>
        <v>0</v>
      </c>
      <c r="CW17" s="3">
        <v>7355</v>
      </c>
      <c r="CX17" s="3"/>
      <c r="CY17" s="3"/>
      <c r="CZ17" s="3"/>
      <c r="DA17" s="3"/>
      <c r="DB17" s="3"/>
      <c r="DC17" s="3"/>
      <c r="DD17" s="3"/>
      <c r="DE17" s="3"/>
      <c r="DF17" s="3"/>
      <c r="DG17" s="7">
        <f t="shared" si="9"/>
        <v>7355</v>
      </c>
      <c r="DH17" s="3"/>
      <c r="DI17" s="3">
        <v>312</v>
      </c>
      <c r="DJ17" s="3"/>
      <c r="DK17" s="3"/>
      <c r="DL17" s="3"/>
      <c r="DM17" s="3"/>
      <c r="DN17" s="3"/>
      <c r="DO17" s="3">
        <v>730</v>
      </c>
      <c r="DP17" s="3"/>
      <c r="DQ17" s="3"/>
      <c r="DR17" s="7">
        <f t="shared" si="10"/>
        <v>1042</v>
      </c>
      <c r="DS17" s="3"/>
      <c r="DT17" s="3">
        <v>1309</v>
      </c>
      <c r="DU17" s="3"/>
      <c r="DV17" s="3"/>
      <c r="DW17" s="3">
        <v>1697</v>
      </c>
      <c r="DX17" s="3"/>
      <c r="DY17" s="3"/>
      <c r="DZ17" s="3"/>
      <c r="EA17" s="3"/>
      <c r="EB17" s="3"/>
      <c r="EC17" s="7">
        <f t="shared" si="11"/>
        <v>3006</v>
      </c>
      <c r="ED17" s="3"/>
      <c r="EE17" s="3"/>
      <c r="EF17" s="3">
        <v>16075</v>
      </c>
      <c r="EG17" s="3"/>
      <c r="EH17" s="3"/>
      <c r="EI17" s="3"/>
      <c r="EJ17" s="3"/>
      <c r="EK17" s="3"/>
      <c r="EL17" s="3"/>
      <c r="EM17" s="3"/>
      <c r="EN17" s="7">
        <f t="shared" si="12"/>
        <v>16075</v>
      </c>
      <c r="EO17" s="3">
        <v>1249</v>
      </c>
      <c r="EP17" s="3"/>
      <c r="EQ17" s="3">
        <v>4949</v>
      </c>
      <c r="ER17" s="3">
        <v>2214</v>
      </c>
      <c r="ES17" s="3">
        <v>328</v>
      </c>
      <c r="ET17" s="3">
        <v>942</v>
      </c>
      <c r="EU17" s="3"/>
      <c r="EV17" s="3"/>
      <c r="EW17" s="3">
        <v>1900</v>
      </c>
      <c r="EX17" s="3"/>
      <c r="EY17" s="7">
        <f t="shared" si="13"/>
        <v>11582</v>
      </c>
      <c r="EZ17" s="3"/>
      <c r="FA17" s="3"/>
      <c r="FB17" s="3"/>
      <c r="FC17" s="3"/>
      <c r="FD17" s="3"/>
      <c r="FE17" s="3"/>
      <c r="FF17" s="3"/>
      <c r="FG17" s="3"/>
      <c r="FH17" s="3">
        <v>6616</v>
      </c>
      <c r="FI17" s="3"/>
      <c r="FJ17" s="7">
        <f t="shared" si="14"/>
        <v>6616</v>
      </c>
    </row>
    <row r="18" spans="1:166" ht="12.75">
      <c r="A18" s="6" t="s">
        <v>14</v>
      </c>
      <c r="B18" s="3">
        <v>40</v>
      </c>
      <c r="C18" s="3">
        <v>422</v>
      </c>
      <c r="D18" s="3"/>
      <c r="E18" s="3"/>
      <c r="F18" s="3"/>
      <c r="G18" s="3"/>
      <c r="H18" s="3"/>
      <c r="I18" s="3"/>
      <c r="J18" s="3">
        <v>844</v>
      </c>
      <c r="K18" s="3"/>
      <c r="L18" s="7">
        <f t="shared" si="0"/>
        <v>1306</v>
      </c>
      <c r="M18" s="3"/>
      <c r="N18" s="3">
        <v>3384</v>
      </c>
      <c r="O18" s="3">
        <v>34</v>
      </c>
      <c r="P18" s="3"/>
      <c r="Q18" s="3"/>
      <c r="R18" s="3"/>
      <c r="S18" s="3"/>
      <c r="T18" s="3"/>
      <c r="U18" s="3"/>
      <c r="V18" s="3"/>
      <c r="W18" s="7">
        <f t="shared" si="1"/>
        <v>3418</v>
      </c>
      <c r="X18" s="3"/>
      <c r="Y18" s="3"/>
      <c r="Z18" s="3">
        <v>422</v>
      </c>
      <c r="AA18" s="3"/>
      <c r="AB18" s="3"/>
      <c r="AC18" s="3"/>
      <c r="AD18" s="3"/>
      <c r="AE18" s="3"/>
      <c r="AF18" s="3"/>
      <c r="AG18" s="3">
        <v>1268</v>
      </c>
      <c r="AH18" s="7">
        <f t="shared" si="2"/>
        <v>1690</v>
      </c>
      <c r="AI18" s="3"/>
      <c r="AJ18" s="3">
        <v>2976</v>
      </c>
      <c r="AK18" s="3"/>
      <c r="AL18" s="3">
        <v>38</v>
      </c>
      <c r="AM18" s="3">
        <v>1533</v>
      </c>
      <c r="AN18" s="3">
        <v>1608</v>
      </c>
      <c r="AO18" s="3"/>
      <c r="AP18" s="3">
        <v>18580</v>
      </c>
      <c r="AQ18" s="3"/>
      <c r="AR18" s="3">
        <v>2127</v>
      </c>
      <c r="AS18" s="7">
        <f t="shared" si="3"/>
        <v>26862</v>
      </c>
      <c r="AT18" s="3"/>
      <c r="AU18" s="3"/>
      <c r="AV18" s="3"/>
      <c r="AW18" s="3">
        <v>414</v>
      </c>
      <c r="AX18" s="3"/>
      <c r="AY18" s="3"/>
      <c r="AZ18" s="3"/>
      <c r="BA18" s="3"/>
      <c r="BB18" s="3"/>
      <c r="BC18" s="3"/>
      <c r="BD18" s="7">
        <f t="shared" si="4"/>
        <v>414</v>
      </c>
      <c r="BE18" s="3"/>
      <c r="BF18" s="3">
        <v>935</v>
      </c>
      <c r="BG18" s="3">
        <v>88</v>
      </c>
      <c r="BH18" s="3">
        <v>455</v>
      </c>
      <c r="BI18" s="3">
        <v>33</v>
      </c>
      <c r="BJ18" s="3">
        <v>92</v>
      </c>
      <c r="BK18" s="3"/>
      <c r="BL18" s="3"/>
      <c r="BM18" s="3">
        <v>2191</v>
      </c>
      <c r="BN18" s="3">
        <v>422</v>
      </c>
      <c r="BO18" s="7">
        <f t="shared" si="5"/>
        <v>4216</v>
      </c>
      <c r="BP18" s="3"/>
      <c r="BQ18" s="3">
        <v>1951</v>
      </c>
      <c r="BR18" s="3"/>
      <c r="BS18" s="3"/>
      <c r="BT18" s="3">
        <v>128</v>
      </c>
      <c r="BU18" s="3">
        <v>320</v>
      </c>
      <c r="BV18" s="3"/>
      <c r="BW18" s="3"/>
      <c r="BX18" s="3"/>
      <c r="BY18" s="3"/>
      <c r="BZ18" s="7">
        <f t="shared" si="6"/>
        <v>2399</v>
      </c>
      <c r="CA18" s="3">
        <v>1237</v>
      </c>
      <c r="CB18" s="3"/>
      <c r="CC18" s="3"/>
      <c r="CD18" s="3">
        <v>1896</v>
      </c>
      <c r="CE18" s="3"/>
      <c r="CF18" s="3">
        <v>867</v>
      </c>
      <c r="CG18" s="3"/>
      <c r="CH18" s="3">
        <v>1427</v>
      </c>
      <c r="CI18" s="3"/>
      <c r="CJ18" s="3">
        <v>22</v>
      </c>
      <c r="CK18" s="7">
        <f t="shared" si="7"/>
        <v>5449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7">
        <f t="shared" si="8"/>
        <v>0</v>
      </c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7">
        <f t="shared" si="9"/>
        <v>0</v>
      </c>
      <c r="DH18" s="3"/>
      <c r="DI18" s="3"/>
      <c r="DJ18" s="3"/>
      <c r="DK18" s="3"/>
      <c r="DL18" s="3"/>
      <c r="DM18" s="3"/>
      <c r="DN18" s="3"/>
      <c r="DO18" s="3"/>
      <c r="DP18" s="3"/>
      <c r="DQ18" s="3">
        <v>34</v>
      </c>
      <c r="DR18" s="7">
        <f t="shared" si="10"/>
        <v>34</v>
      </c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7">
        <f t="shared" si="11"/>
        <v>0</v>
      </c>
      <c r="ED18" s="3"/>
      <c r="EE18" s="3">
        <v>12</v>
      </c>
      <c r="EF18" s="3"/>
      <c r="EG18" s="3"/>
      <c r="EH18" s="3"/>
      <c r="EI18" s="3"/>
      <c r="EJ18" s="3"/>
      <c r="EK18" s="3"/>
      <c r="EL18" s="3"/>
      <c r="EM18" s="3"/>
      <c r="EN18" s="7">
        <f t="shared" si="12"/>
        <v>12</v>
      </c>
      <c r="EO18" s="3"/>
      <c r="EP18" s="3"/>
      <c r="EQ18" s="3">
        <v>2493</v>
      </c>
      <c r="ER18" s="3"/>
      <c r="ES18" s="3">
        <v>1020</v>
      </c>
      <c r="ET18" s="3">
        <v>1537</v>
      </c>
      <c r="EU18" s="3"/>
      <c r="EV18" s="3"/>
      <c r="EW18" s="3">
        <v>2014</v>
      </c>
      <c r="EX18" s="3"/>
      <c r="EY18" s="7">
        <f t="shared" si="13"/>
        <v>7064</v>
      </c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7">
        <f t="shared" si="14"/>
        <v>0</v>
      </c>
    </row>
    <row r="19" spans="1:166" ht="12.75">
      <c r="A19" s="6" t="s">
        <v>15</v>
      </c>
      <c r="B19" s="3"/>
      <c r="C19" s="3">
        <v>476</v>
      </c>
      <c r="D19" s="3"/>
      <c r="E19" s="3"/>
      <c r="F19" s="3"/>
      <c r="G19" s="3"/>
      <c r="H19" s="3">
        <v>2802</v>
      </c>
      <c r="I19" s="3"/>
      <c r="J19" s="3"/>
      <c r="K19" s="3"/>
      <c r="L19" s="7">
        <f t="shared" si="0"/>
        <v>3278</v>
      </c>
      <c r="M19" s="3"/>
      <c r="N19" s="3">
        <v>716</v>
      </c>
      <c r="O19" s="3"/>
      <c r="P19" s="3"/>
      <c r="Q19" s="3"/>
      <c r="R19" s="3"/>
      <c r="S19" s="3"/>
      <c r="T19" s="3"/>
      <c r="U19" s="3"/>
      <c r="V19" s="3"/>
      <c r="W19" s="7">
        <f t="shared" si="1"/>
        <v>716</v>
      </c>
      <c r="X19" s="3"/>
      <c r="Y19" s="3"/>
      <c r="Z19" s="3">
        <v>186</v>
      </c>
      <c r="AA19" s="3">
        <v>588</v>
      </c>
      <c r="AB19" s="3"/>
      <c r="AC19" s="3"/>
      <c r="AD19" s="3"/>
      <c r="AE19" s="3"/>
      <c r="AF19" s="3"/>
      <c r="AG19" s="3">
        <v>602</v>
      </c>
      <c r="AH19" s="7">
        <f t="shared" si="2"/>
        <v>1376</v>
      </c>
      <c r="AI19" s="3"/>
      <c r="AJ19" s="3">
        <v>372</v>
      </c>
      <c r="AK19" s="3"/>
      <c r="AL19" s="3">
        <v>93</v>
      </c>
      <c r="AM19" s="3">
        <v>1396</v>
      </c>
      <c r="AN19" s="3">
        <v>186</v>
      </c>
      <c r="AO19" s="3"/>
      <c r="AP19" s="3"/>
      <c r="AQ19" s="3"/>
      <c r="AR19" s="3">
        <v>465</v>
      </c>
      <c r="AS19" s="7">
        <f t="shared" si="3"/>
        <v>2512</v>
      </c>
      <c r="AT19" s="3"/>
      <c r="AU19" s="3"/>
      <c r="AV19" s="3"/>
      <c r="AW19" s="3">
        <v>240</v>
      </c>
      <c r="AX19" s="3"/>
      <c r="AY19" s="3"/>
      <c r="AZ19" s="3"/>
      <c r="BA19" s="3"/>
      <c r="BB19" s="3"/>
      <c r="BC19" s="3"/>
      <c r="BD19" s="7">
        <f t="shared" si="4"/>
        <v>240</v>
      </c>
      <c r="BE19" s="3"/>
      <c r="BF19" s="3">
        <v>1023</v>
      </c>
      <c r="BG19" s="3"/>
      <c r="BH19" s="3">
        <v>712</v>
      </c>
      <c r="BI19" s="3">
        <v>923</v>
      </c>
      <c r="BJ19" s="3">
        <v>2899</v>
      </c>
      <c r="BK19" s="3"/>
      <c r="BL19" s="3"/>
      <c r="BM19" s="3">
        <v>93</v>
      </c>
      <c r="BN19" s="3">
        <v>697</v>
      </c>
      <c r="BO19" s="7">
        <f t="shared" si="5"/>
        <v>6347</v>
      </c>
      <c r="BP19" s="3"/>
      <c r="BQ19" s="3"/>
      <c r="BR19" s="3"/>
      <c r="BS19" s="3"/>
      <c r="BT19" s="3">
        <v>5200</v>
      </c>
      <c r="BU19" s="3">
        <v>5366</v>
      </c>
      <c r="BV19" s="3"/>
      <c r="BW19" s="3"/>
      <c r="BX19" s="3"/>
      <c r="BY19" s="3">
        <v>103</v>
      </c>
      <c r="BZ19" s="7">
        <f t="shared" si="6"/>
        <v>10669</v>
      </c>
      <c r="CA19" s="3">
        <v>329</v>
      </c>
      <c r="CB19" s="3"/>
      <c r="CC19" s="3">
        <v>196</v>
      </c>
      <c r="CD19" s="3">
        <v>279</v>
      </c>
      <c r="CE19" s="3"/>
      <c r="CF19" s="3"/>
      <c r="CG19" s="3"/>
      <c r="CH19" s="3">
        <v>93</v>
      </c>
      <c r="CI19" s="3"/>
      <c r="CJ19" s="3">
        <v>93</v>
      </c>
      <c r="CK19" s="7">
        <f t="shared" si="7"/>
        <v>990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7">
        <f t="shared" si="8"/>
        <v>0</v>
      </c>
      <c r="CW19" s="3"/>
      <c r="CX19" s="3"/>
      <c r="CY19" s="3"/>
      <c r="CZ19" s="3"/>
      <c r="DA19" s="3"/>
      <c r="DB19" s="3">
        <v>13960</v>
      </c>
      <c r="DC19" s="3"/>
      <c r="DD19" s="3"/>
      <c r="DE19" s="3"/>
      <c r="DF19" s="3"/>
      <c r="DG19" s="7">
        <f t="shared" si="9"/>
        <v>13960</v>
      </c>
      <c r="DH19" s="3"/>
      <c r="DI19" s="3">
        <v>392</v>
      </c>
      <c r="DJ19" s="3"/>
      <c r="DK19" s="3"/>
      <c r="DL19" s="3">
        <v>1116</v>
      </c>
      <c r="DM19" s="3">
        <v>14</v>
      </c>
      <c r="DN19" s="3"/>
      <c r="DO19" s="3"/>
      <c r="DP19" s="3"/>
      <c r="DQ19" s="3"/>
      <c r="DR19" s="7">
        <f t="shared" si="10"/>
        <v>1522</v>
      </c>
      <c r="DS19" s="3"/>
      <c r="DT19" s="3">
        <v>1130</v>
      </c>
      <c r="DU19" s="3"/>
      <c r="DV19" s="3"/>
      <c r="DW19" s="3"/>
      <c r="DX19" s="3"/>
      <c r="DY19" s="3"/>
      <c r="DZ19" s="3"/>
      <c r="EA19" s="3"/>
      <c r="EB19" s="3">
        <v>95</v>
      </c>
      <c r="EC19" s="7">
        <f t="shared" si="11"/>
        <v>1225</v>
      </c>
      <c r="ED19" s="3"/>
      <c r="EE19" s="3"/>
      <c r="EF19" s="3">
        <v>3178</v>
      </c>
      <c r="EG19" s="3"/>
      <c r="EH19" s="3"/>
      <c r="EI19" s="3"/>
      <c r="EJ19" s="3"/>
      <c r="EK19" s="3"/>
      <c r="EL19" s="3"/>
      <c r="EM19" s="3"/>
      <c r="EN19" s="7">
        <f t="shared" si="12"/>
        <v>3178</v>
      </c>
      <c r="EO19" s="3">
        <v>11581</v>
      </c>
      <c r="EP19" s="3"/>
      <c r="EQ19" s="3">
        <v>333</v>
      </c>
      <c r="ER19" s="3"/>
      <c r="ES19" s="3"/>
      <c r="ET19" s="3">
        <v>468</v>
      </c>
      <c r="EU19" s="3"/>
      <c r="EV19" s="3"/>
      <c r="EW19" s="3">
        <v>93</v>
      </c>
      <c r="EX19" s="3"/>
      <c r="EY19" s="7">
        <f t="shared" si="13"/>
        <v>12475</v>
      </c>
      <c r="EZ19" s="3"/>
      <c r="FA19" s="3"/>
      <c r="FB19" s="3"/>
      <c r="FC19" s="3"/>
      <c r="FD19" s="3"/>
      <c r="FE19" s="3"/>
      <c r="FF19" s="3">
        <v>1340</v>
      </c>
      <c r="FG19" s="3"/>
      <c r="FH19" s="3"/>
      <c r="FI19" s="3"/>
      <c r="FJ19" s="7">
        <f t="shared" si="14"/>
        <v>1340</v>
      </c>
    </row>
    <row r="20" spans="1:166" ht="12.75">
      <c r="A20" s="6" t="s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7">
        <f t="shared" si="0"/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1"/>
        <v>0</v>
      </c>
      <c r="X20" s="3"/>
      <c r="Y20" s="3"/>
      <c r="Z20" s="3">
        <v>1575</v>
      </c>
      <c r="AA20" s="3"/>
      <c r="AB20" s="3"/>
      <c r="AC20" s="3"/>
      <c r="AD20" s="3"/>
      <c r="AE20" s="3"/>
      <c r="AF20" s="3"/>
      <c r="AG20" s="3"/>
      <c r="AH20" s="7">
        <f t="shared" si="2"/>
        <v>1575</v>
      </c>
      <c r="AI20" s="3"/>
      <c r="AJ20" s="3"/>
      <c r="AK20" s="3"/>
      <c r="AL20" s="3">
        <v>378</v>
      </c>
      <c r="AM20" s="3"/>
      <c r="AN20" s="3">
        <v>189</v>
      </c>
      <c r="AO20" s="3"/>
      <c r="AP20" s="3"/>
      <c r="AQ20" s="3"/>
      <c r="AR20" s="3">
        <v>1388</v>
      </c>
      <c r="AS20" s="7">
        <f t="shared" si="3"/>
        <v>1955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7">
        <f t="shared" si="4"/>
        <v>0</v>
      </c>
      <c r="BE20" s="3"/>
      <c r="BF20" s="3"/>
      <c r="BG20" s="3"/>
      <c r="BH20" s="3">
        <v>880</v>
      </c>
      <c r="BI20" s="3"/>
      <c r="BJ20" s="3">
        <v>189</v>
      </c>
      <c r="BK20" s="3"/>
      <c r="BL20" s="3"/>
      <c r="BM20" s="3">
        <v>1193</v>
      </c>
      <c r="BN20" s="3">
        <v>1258</v>
      </c>
      <c r="BO20" s="7">
        <f t="shared" si="5"/>
        <v>3520</v>
      </c>
      <c r="BP20" s="3"/>
      <c r="BQ20" s="3">
        <v>251</v>
      </c>
      <c r="BR20" s="3"/>
      <c r="BS20" s="3"/>
      <c r="BT20" s="3"/>
      <c r="BU20" s="3"/>
      <c r="BV20" s="3"/>
      <c r="BW20" s="3"/>
      <c r="BX20" s="3"/>
      <c r="BY20" s="3"/>
      <c r="BZ20" s="7">
        <f t="shared" si="6"/>
        <v>251</v>
      </c>
      <c r="CA20" s="3">
        <v>440</v>
      </c>
      <c r="CB20" s="3"/>
      <c r="CC20" s="3"/>
      <c r="CD20" s="3">
        <v>880</v>
      </c>
      <c r="CE20" s="3">
        <v>6275</v>
      </c>
      <c r="CF20" s="3"/>
      <c r="CG20" s="3"/>
      <c r="CH20" s="3">
        <v>691</v>
      </c>
      <c r="CI20" s="3"/>
      <c r="CJ20" s="3"/>
      <c r="CK20" s="7">
        <f t="shared" si="7"/>
        <v>8286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7">
        <f t="shared" si="8"/>
        <v>0</v>
      </c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7">
        <f t="shared" si="9"/>
        <v>0</v>
      </c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7">
        <f t="shared" si="10"/>
        <v>0</v>
      </c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7">
        <f t="shared" si="11"/>
        <v>0</v>
      </c>
      <c r="ED20" s="3"/>
      <c r="EE20" s="3">
        <v>57</v>
      </c>
      <c r="EF20" s="3"/>
      <c r="EG20" s="3"/>
      <c r="EH20" s="3"/>
      <c r="EI20" s="3"/>
      <c r="EJ20" s="3"/>
      <c r="EK20" s="3"/>
      <c r="EL20" s="3">
        <v>7182</v>
      </c>
      <c r="EM20" s="3"/>
      <c r="EN20" s="7">
        <f t="shared" si="12"/>
        <v>7239</v>
      </c>
      <c r="EO20" s="3"/>
      <c r="EP20" s="3"/>
      <c r="EQ20" s="3"/>
      <c r="ER20" s="3"/>
      <c r="ES20" s="3"/>
      <c r="ET20" s="3">
        <v>378</v>
      </c>
      <c r="EU20" s="3"/>
      <c r="EV20" s="3"/>
      <c r="EW20" s="3">
        <v>189</v>
      </c>
      <c r="EX20" s="3"/>
      <c r="EY20" s="7">
        <f t="shared" si="13"/>
        <v>567</v>
      </c>
      <c r="EZ20" s="3"/>
      <c r="FA20" s="3"/>
      <c r="FB20" s="3"/>
      <c r="FC20" s="3">
        <v>6616</v>
      </c>
      <c r="FD20" s="3"/>
      <c r="FE20" s="3"/>
      <c r="FF20" s="3"/>
      <c r="FG20" s="3"/>
      <c r="FH20" s="3"/>
      <c r="FI20" s="3"/>
      <c r="FJ20" s="7">
        <f t="shared" si="14"/>
        <v>6616</v>
      </c>
    </row>
    <row r="21" spans="1:166" ht="12.75">
      <c r="A21" s="6" t="s">
        <v>17</v>
      </c>
      <c r="B21" s="3"/>
      <c r="C21" s="3"/>
      <c r="D21" s="3"/>
      <c r="E21" s="3"/>
      <c r="F21" s="3"/>
      <c r="G21" s="3">
        <v>1340</v>
      </c>
      <c r="H21" s="3"/>
      <c r="I21" s="3"/>
      <c r="J21" s="3"/>
      <c r="K21" s="3"/>
      <c r="L21" s="7">
        <f t="shared" si="0"/>
        <v>1340</v>
      </c>
      <c r="M21" s="3"/>
      <c r="N21" s="3"/>
      <c r="O21" s="3">
        <v>86</v>
      </c>
      <c r="P21" s="3"/>
      <c r="Q21" s="3"/>
      <c r="R21" s="3"/>
      <c r="S21" s="3"/>
      <c r="T21" s="3"/>
      <c r="U21" s="3"/>
      <c r="V21" s="3"/>
      <c r="W21" s="7">
        <f t="shared" si="1"/>
        <v>86</v>
      </c>
      <c r="X21" s="3"/>
      <c r="Y21" s="3"/>
      <c r="Z21" s="3"/>
      <c r="AA21" s="3"/>
      <c r="AB21" s="3">
        <f>15993+1760</f>
        <v>17753</v>
      </c>
      <c r="AC21" s="3"/>
      <c r="AD21" s="3"/>
      <c r="AE21" s="3"/>
      <c r="AF21" s="3"/>
      <c r="AG21" s="3"/>
      <c r="AH21" s="7">
        <f t="shared" si="2"/>
        <v>17753</v>
      </c>
      <c r="AI21" s="3"/>
      <c r="AJ21" s="3"/>
      <c r="AK21" s="3"/>
      <c r="AL21" s="3"/>
      <c r="AM21" s="3"/>
      <c r="AN21" s="3"/>
      <c r="AO21" s="3"/>
      <c r="AP21" s="3"/>
      <c r="AQ21" s="3"/>
      <c r="AR21" s="3">
        <v>78</v>
      </c>
      <c r="AS21" s="7">
        <f t="shared" si="3"/>
        <v>78</v>
      </c>
      <c r="AT21" s="3"/>
      <c r="AU21" s="3"/>
      <c r="AV21" s="3"/>
      <c r="AW21" s="3"/>
      <c r="AX21" s="3"/>
      <c r="AY21" s="3"/>
      <c r="AZ21" s="3">
        <f>10044+1525</f>
        <v>11569</v>
      </c>
      <c r="BA21" s="3"/>
      <c r="BB21" s="3"/>
      <c r="BC21" s="3"/>
      <c r="BD21" s="7">
        <f t="shared" si="4"/>
        <v>11569</v>
      </c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7">
        <f t="shared" si="5"/>
        <v>0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7">
        <f t="shared" si="6"/>
        <v>0</v>
      </c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7">
        <f t="shared" si="7"/>
        <v>0</v>
      </c>
      <c r="CL21" s="3"/>
      <c r="CM21" s="3">
        <f>13036+3815</f>
        <v>16851</v>
      </c>
      <c r="CN21" s="3"/>
      <c r="CO21" s="3"/>
      <c r="CP21" s="3"/>
      <c r="CQ21" s="3"/>
      <c r="CR21" s="3"/>
      <c r="CS21" s="3"/>
      <c r="CT21" s="3"/>
      <c r="CU21" s="3"/>
      <c r="CV21" s="7">
        <f t="shared" si="8"/>
        <v>16851</v>
      </c>
      <c r="CW21" s="3"/>
      <c r="CX21" s="3"/>
      <c r="CY21" s="3"/>
      <c r="CZ21" s="3"/>
      <c r="DA21" s="3">
        <f>4907+2084</f>
        <v>6991</v>
      </c>
      <c r="DB21" s="3"/>
      <c r="DC21" s="3">
        <f>12521+5308</f>
        <v>17829</v>
      </c>
      <c r="DD21" s="3"/>
      <c r="DE21" s="3"/>
      <c r="DF21" s="3"/>
      <c r="DG21" s="7">
        <f t="shared" si="9"/>
        <v>24820</v>
      </c>
      <c r="DH21" s="3"/>
      <c r="DI21" s="3">
        <f>60+393</f>
        <v>453</v>
      </c>
      <c r="DJ21" s="3"/>
      <c r="DK21" s="3"/>
      <c r="DL21" s="3"/>
      <c r="DM21" s="3"/>
      <c r="DN21" s="3"/>
      <c r="DO21" s="3"/>
      <c r="DP21" s="3"/>
      <c r="DQ21" s="3"/>
      <c r="DR21" s="7">
        <f t="shared" si="10"/>
        <v>453</v>
      </c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7">
        <f t="shared" si="11"/>
        <v>0</v>
      </c>
      <c r="ED21" s="3"/>
      <c r="EE21" s="3"/>
      <c r="EF21" s="3"/>
      <c r="EG21" s="3"/>
      <c r="EH21" s="3"/>
      <c r="EI21" s="3">
        <v>26616</v>
      </c>
      <c r="EJ21" s="3"/>
      <c r="EK21" s="3"/>
      <c r="EL21" s="3"/>
      <c r="EM21" s="3"/>
      <c r="EN21" s="7">
        <f t="shared" si="12"/>
        <v>26616</v>
      </c>
      <c r="EO21" s="3"/>
      <c r="EP21" s="3"/>
      <c r="EQ21" s="3">
        <v>86</v>
      </c>
      <c r="ER21" s="3"/>
      <c r="ES21" s="3"/>
      <c r="ET21" s="3">
        <v>86</v>
      </c>
      <c r="EU21" s="3"/>
      <c r="EV21" s="3"/>
      <c r="EW21" s="3"/>
      <c r="EX21" s="3">
        <v>885</v>
      </c>
      <c r="EY21" s="7">
        <f t="shared" si="13"/>
        <v>1057</v>
      </c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7">
        <f t="shared" si="14"/>
        <v>0</v>
      </c>
    </row>
    <row r="22" spans="1:166" ht="12.75">
      <c r="A22" s="6" t="s">
        <v>18</v>
      </c>
      <c r="B22" s="3"/>
      <c r="C22" s="3">
        <v>156</v>
      </c>
      <c r="D22" s="3"/>
      <c r="E22" s="3"/>
      <c r="F22" s="3"/>
      <c r="G22" s="3"/>
      <c r="H22" s="3"/>
      <c r="I22" s="3"/>
      <c r="J22" s="3">
        <v>12</v>
      </c>
      <c r="K22" s="3"/>
      <c r="L22" s="7">
        <f t="shared" si="0"/>
        <v>168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1"/>
        <v>0</v>
      </c>
      <c r="X22" s="3"/>
      <c r="Y22" s="3"/>
      <c r="Z22" s="3">
        <v>12</v>
      </c>
      <c r="AA22" s="3"/>
      <c r="AB22" s="3"/>
      <c r="AC22" s="3"/>
      <c r="AD22" s="3"/>
      <c r="AE22" s="3"/>
      <c r="AF22" s="3"/>
      <c r="AG22" s="3">
        <v>162</v>
      </c>
      <c r="AH22" s="7">
        <f t="shared" si="2"/>
        <v>174</v>
      </c>
      <c r="AI22" s="3"/>
      <c r="AJ22" s="3">
        <v>10</v>
      </c>
      <c r="AK22" s="3"/>
      <c r="AL22" s="3">
        <v>168</v>
      </c>
      <c r="AM22" s="3"/>
      <c r="AN22" s="3"/>
      <c r="AO22" s="3"/>
      <c r="AP22" s="3"/>
      <c r="AQ22" s="3"/>
      <c r="AR22" s="3">
        <v>504</v>
      </c>
      <c r="AS22" s="7">
        <f t="shared" si="3"/>
        <v>682</v>
      </c>
      <c r="AT22" s="3"/>
      <c r="AU22" s="3"/>
      <c r="AV22" s="3"/>
      <c r="AW22" s="3">
        <v>109</v>
      </c>
      <c r="AX22" s="3"/>
      <c r="AY22" s="3"/>
      <c r="AZ22" s="3">
        <v>120</v>
      </c>
      <c r="BA22" s="3">
        <v>564</v>
      </c>
      <c r="BB22" s="3"/>
      <c r="BC22" s="3"/>
      <c r="BD22" s="7">
        <f t="shared" si="4"/>
        <v>793</v>
      </c>
      <c r="BE22" s="3"/>
      <c r="BF22" s="3"/>
      <c r="BG22" s="3"/>
      <c r="BH22" s="3">
        <v>34</v>
      </c>
      <c r="BI22" s="3"/>
      <c r="BJ22" s="3">
        <v>12</v>
      </c>
      <c r="BK22" s="3">
        <v>96</v>
      </c>
      <c r="BL22" s="3"/>
      <c r="BM22" s="3">
        <v>131</v>
      </c>
      <c r="BN22" s="3">
        <v>424</v>
      </c>
      <c r="BO22" s="7">
        <f t="shared" si="5"/>
        <v>697</v>
      </c>
      <c r="BP22" s="3"/>
      <c r="BQ22" s="3"/>
      <c r="BR22" s="3"/>
      <c r="BS22" s="3"/>
      <c r="BT22" s="3"/>
      <c r="BU22" s="3">
        <v>432</v>
      </c>
      <c r="BV22" s="3"/>
      <c r="BW22" s="3"/>
      <c r="BX22" s="3"/>
      <c r="BY22" s="3"/>
      <c r="BZ22" s="7">
        <f t="shared" si="6"/>
        <v>432</v>
      </c>
      <c r="CA22" s="3"/>
      <c r="CB22" s="3"/>
      <c r="CC22" s="3"/>
      <c r="CD22" s="3"/>
      <c r="CE22" s="3"/>
      <c r="CF22" s="3"/>
      <c r="CG22" s="3">
        <v>1912</v>
      </c>
      <c r="CH22" s="3">
        <v>180</v>
      </c>
      <c r="CI22" s="3"/>
      <c r="CJ22" s="3"/>
      <c r="CK22" s="7">
        <f t="shared" si="7"/>
        <v>2092</v>
      </c>
      <c r="CL22" s="3"/>
      <c r="CM22" s="3"/>
      <c r="CN22" s="3"/>
      <c r="CO22" s="3"/>
      <c r="CP22" s="3"/>
      <c r="CQ22" s="3"/>
      <c r="CR22" s="3"/>
      <c r="CS22" s="3"/>
      <c r="CT22" s="3">
        <v>7788</v>
      </c>
      <c r="CU22" s="3"/>
      <c r="CV22" s="7">
        <f t="shared" si="8"/>
        <v>7788</v>
      </c>
      <c r="CW22" s="3"/>
      <c r="CX22" s="3">
        <v>1002</v>
      </c>
      <c r="CY22" s="3"/>
      <c r="CZ22" s="3"/>
      <c r="DA22" s="3"/>
      <c r="DB22" s="3"/>
      <c r="DC22" s="3"/>
      <c r="DD22" s="3"/>
      <c r="DE22" s="3"/>
      <c r="DF22" s="3"/>
      <c r="DG22" s="7">
        <f t="shared" si="9"/>
        <v>1002</v>
      </c>
      <c r="DH22" s="3">
        <v>24</v>
      </c>
      <c r="DI22" s="3">
        <v>944</v>
      </c>
      <c r="DJ22" s="3">
        <v>24</v>
      </c>
      <c r="DK22" s="3"/>
      <c r="DL22" s="3"/>
      <c r="DM22" s="3"/>
      <c r="DN22" s="3"/>
      <c r="DO22" s="3">
        <v>41</v>
      </c>
      <c r="DP22" s="3"/>
      <c r="DQ22" s="3"/>
      <c r="DR22" s="7">
        <f t="shared" si="10"/>
        <v>1033</v>
      </c>
      <c r="DS22" s="3">
        <v>600</v>
      </c>
      <c r="DT22" s="3"/>
      <c r="DU22" s="3"/>
      <c r="DV22" s="3"/>
      <c r="DW22" s="3"/>
      <c r="DX22" s="3"/>
      <c r="DY22" s="3"/>
      <c r="DZ22" s="3"/>
      <c r="EA22" s="3"/>
      <c r="EB22" s="3">
        <v>24</v>
      </c>
      <c r="EC22" s="7">
        <f t="shared" si="11"/>
        <v>624</v>
      </c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7">
        <f t="shared" si="12"/>
        <v>0</v>
      </c>
      <c r="EO22" s="3"/>
      <c r="EP22" s="3"/>
      <c r="EQ22" s="3">
        <v>12</v>
      </c>
      <c r="ER22" s="3"/>
      <c r="ES22" s="3"/>
      <c r="ET22" s="3">
        <v>99</v>
      </c>
      <c r="EU22" s="3"/>
      <c r="EV22" s="3"/>
      <c r="EW22" s="3">
        <v>12</v>
      </c>
      <c r="EX22" s="3"/>
      <c r="EY22" s="7">
        <f t="shared" si="13"/>
        <v>123</v>
      </c>
      <c r="EZ22" s="3"/>
      <c r="FA22" s="3">
        <v>520</v>
      </c>
      <c r="FB22" s="3"/>
      <c r="FC22" s="3"/>
      <c r="FD22" s="3"/>
      <c r="FE22" s="3"/>
      <c r="FF22" s="3"/>
      <c r="FG22" s="3"/>
      <c r="FH22" s="3"/>
      <c r="FI22" s="3"/>
      <c r="FJ22" s="7">
        <f t="shared" si="14"/>
        <v>520</v>
      </c>
    </row>
    <row r="23" spans="1:166" ht="12.75">
      <c r="A23" s="6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7">
        <f t="shared" si="0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1"/>
        <v>0</v>
      </c>
      <c r="X23" s="3"/>
      <c r="Y23" s="3"/>
      <c r="Z23" s="3"/>
      <c r="AA23" s="3"/>
      <c r="AB23" s="3">
        <v>130</v>
      </c>
      <c r="AC23" s="3"/>
      <c r="AD23" s="3"/>
      <c r="AE23" s="3"/>
      <c r="AF23" s="3"/>
      <c r="AG23" s="3"/>
      <c r="AH23" s="7">
        <f t="shared" si="2"/>
        <v>130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7">
        <f t="shared" si="3"/>
        <v>0</v>
      </c>
      <c r="AT23" s="3"/>
      <c r="AU23" s="3"/>
      <c r="AV23" s="3"/>
      <c r="AW23" s="3"/>
      <c r="AX23" s="3"/>
      <c r="AY23" s="3"/>
      <c r="AZ23" s="3">
        <v>5656</v>
      </c>
      <c r="BA23" s="3"/>
      <c r="BB23" s="3"/>
      <c r="BC23" s="3"/>
      <c r="BD23" s="7">
        <f t="shared" si="4"/>
        <v>5656</v>
      </c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7">
        <f t="shared" si="5"/>
        <v>0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7">
        <f t="shared" si="6"/>
        <v>0</v>
      </c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7">
        <f t="shared" si="7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7">
        <f t="shared" si="8"/>
        <v>0</v>
      </c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7">
        <f t="shared" si="9"/>
        <v>0</v>
      </c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7">
        <f t="shared" si="10"/>
        <v>0</v>
      </c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7">
        <f t="shared" si="11"/>
        <v>0</v>
      </c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7">
        <f t="shared" si="12"/>
        <v>0</v>
      </c>
      <c r="EO23" s="3"/>
      <c r="EP23" s="3"/>
      <c r="EQ23" s="3"/>
      <c r="ER23" s="3"/>
      <c r="ES23" s="3"/>
      <c r="ET23" s="3"/>
      <c r="EU23" s="3"/>
      <c r="EV23" s="3"/>
      <c r="EW23" s="3"/>
      <c r="EX23" s="3">
        <v>1340</v>
      </c>
      <c r="EY23" s="7">
        <f t="shared" si="13"/>
        <v>1340</v>
      </c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7">
        <f t="shared" si="14"/>
        <v>0</v>
      </c>
    </row>
    <row r="24" spans="1:166" ht="12.75">
      <c r="A24" s="6" t="s">
        <v>20</v>
      </c>
      <c r="B24" s="3"/>
      <c r="C24" s="3"/>
      <c r="D24" s="3"/>
      <c r="E24" s="3">
        <v>15783</v>
      </c>
      <c r="F24" s="3"/>
      <c r="G24" s="3"/>
      <c r="H24" s="3"/>
      <c r="I24" s="3"/>
      <c r="J24" s="3"/>
      <c r="K24" s="3"/>
      <c r="L24" s="7">
        <f t="shared" si="0"/>
        <v>15783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1"/>
        <v>0</v>
      </c>
      <c r="X24" s="3"/>
      <c r="Y24" s="3"/>
      <c r="Z24" s="3"/>
      <c r="AA24" s="3"/>
      <c r="AB24" s="3"/>
      <c r="AC24" s="3"/>
      <c r="AD24" s="3"/>
      <c r="AE24" s="3"/>
      <c r="AF24" s="3">
        <v>802</v>
      </c>
      <c r="AG24" s="3"/>
      <c r="AH24" s="7">
        <f t="shared" si="2"/>
        <v>802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7">
        <f t="shared" si="3"/>
        <v>0</v>
      </c>
      <c r="AT24" s="3"/>
      <c r="AU24" s="3"/>
      <c r="AV24" s="3"/>
      <c r="AW24" s="3">
        <v>-225</v>
      </c>
      <c r="AX24" s="3"/>
      <c r="AY24" s="3"/>
      <c r="AZ24" s="3"/>
      <c r="BA24" s="3"/>
      <c r="BB24" s="3"/>
      <c r="BC24" s="3"/>
      <c r="BD24" s="7">
        <f t="shared" si="4"/>
        <v>-225</v>
      </c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7">
        <f t="shared" si="5"/>
        <v>0</v>
      </c>
      <c r="BP24" s="3">
        <v>2363</v>
      </c>
      <c r="BQ24" s="3"/>
      <c r="BR24" s="3"/>
      <c r="BS24" s="3"/>
      <c r="BT24" s="3"/>
      <c r="BU24" s="3"/>
      <c r="BV24" s="3"/>
      <c r="BW24" s="3"/>
      <c r="BX24" s="3"/>
      <c r="BY24" s="3"/>
      <c r="BZ24" s="7">
        <f t="shared" si="6"/>
        <v>2363</v>
      </c>
      <c r="CA24" s="3"/>
      <c r="CB24" s="3">
        <v>9600</v>
      </c>
      <c r="CC24" s="3"/>
      <c r="CD24" s="3"/>
      <c r="CE24" s="3"/>
      <c r="CF24" s="3"/>
      <c r="CG24" s="3"/>
      <c r="CH24" s="3"/>
      <c r="CI24" s="3"/>
      <c r="CJ24" s="3"/>
      <c r="CK24" s="7">
        <f t="shared" si="7"/>
        <v>9600</v>
      </c>
      <c r="CL24" s="3"/>
      <c r="CM24" s="3"/>
      <c r="CN24" s="3"/>
      <c r="CO24" s="3"/>
      <c r="CP24" s="3">
        <v>23958</v>
      </c>
      <c r="CQ24" s="3"/>
      <c r="CR24" s="3"/>
      <c r="CS24" s="3"/>
      <c r="CT24" s="3"/>
      <c r="CU24" s="3"/>
      <c r="CV24" s="7">
        <f t="shared" si="8"/>
        <v>23958</v>
      </c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7">
        <f t="shared" si="9"/>
        <v>0</v>
      </c>
      <c r="DH24" s="3"/>
      <c r="DI24" s="3"/>
      <c r="DJ24" s="3"/>
      <c r="DK24" s="3">
        <v>30639</v>
      </c>
      <c r="DL24" s="3"/>
      <c r="DM24" s="3"/>
      <c r="DN24" s="3"/>
      <c r="DO24" s="3"/>
      <c r="DP24" s="3"/>
      <c r="DQ24" s="3"/>
      <c r="DR24" s="7">
        <f t="shared" si="10"/>
        <v>30639</v>
      </c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7">
        <f t="shared" si="11"/>
        <v>0</v>
      </c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7">
        <f t="shared" si="12"/>
        <v>0</v>
      </c>
      <c r="EO24" s="3"/>
      <c r="EP24" s="3"/>
      <c r="EQ24" s="3"/>
      <c r="ER24" s="3">
        <v>30974</v>
      </c>
      <c r="ES24" s="3"/>
      <c r="ET24" s="3"/>
      <c r="EU24" s="3"/>
      <c r="EV24" s="3"/>
      <c r="EW24" s="3"/>
      <c r="EX24" s="3"/>
      <c r="EY24" s="7">
        <f t="shared" si="13"/>
        <v>30974</v>
      </c>
      <c r="EZ24" s="3"/>
      <c r="FA24" s="3"/>
      <c r="FB24" s="3"/>
      <c r="FC24" s="3"/>
      <c r="FD24" s="3"/>
      <c r="FE24" s="3"/>
      <c r="FF24" s="3"/>
      <c r="FG24" s="3"/>
      <c r="FH24" s="3">
        <v>11044</v>
      </c>
      <c r="FI24" s="3"/>
      <c r="FJ24" s="7">
        <f t="shared" si="14"/>
        <v>11044</v>
      </c>
    </row>
    <row r="25" spans="1:166" ht="12.75">
      <c r="A25" s="6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7">
        <f t="shared" si="0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1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>
        <v>42</v>
      </c>
      <c r="AH25" s="7">
        <f t="shared" si="2"/>
        <v>42</v>
      </c>
      <c r="AI25" s="3"/>
      <c r="AJ25" s="3"/>
      <c r="AK25" s="3"/>
      <c r="AL25" s="3"/>
      <c r="AM25" s="3"/>
      <c r="AN25" s="3">
        <v>1966</v>
      </c>
      <c r="AO25" s="3"/>
      <c r="AP25" s="3"/>
      <c r="AQ25" s="3"/>
      <c r="AR25" s="3"/>
      <c r="AS25" s="7">
        <f t="shared" si="3"/>
        <v>1966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7">
        <f t="shared" si="4"/>
        <v>0</v>
      </c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7">
        <f t="shared" si="5"/>
        <v>0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7">
        <f t="shared" si="6"/>
        <v>0</v>
      </c>
      <c r="CA25" s="3"/>
      <c r="CB25" s="3"/>
      <c r="CC25" s="3"/>
      <c r="CD25" s="3"/>
      <c r="CE25" s="3"/>
      <c r="CF25" s="3"/>
      <c r="CG25" s="3"/>
      <c r="CH25" s="3">
        <v>140</v>
      </c>
      <c r="CI25" s="3"/>
      <c r="CJ25" s="3"/>
      <c r="CK25" s="7">
        <f t="shared" si="7"/>
        <v>140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7">
        <f t="shared" si="8"/>
        <v>0</v>
      </c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7">
        <f t="shared" si="9"/>
        <v>0</v>
      </c>
      <c r="DH25" s="3"/>
      <c r="DI25" s="3"/>
      <c r="DJ25" s="3"/>
      <c r="DK25" s="3"/>
      <c r="DL25" s="3"/>
      <c r="DM25" s="3"/>
      <c r="DN25" s="3"/>
      <c r="DO25" s="3"/>
      <c r="DP25" s="3"/>
      <c r="DQ25" s="3">
        <v>12834</v>
      </c>
      <c r="DR25" s="7">
        <f t="shared" si="10"/>
        <v>12834</v>
      </c>
      <c r="DS25" s="3"/>
      <c r="DT25" s="3">
        <v>42</v>
      </c>
      <c r="DU25" s="3"/>
      <c r="DV25" s="3"/>
      <c r="DW25" s="3"/>
      <c r="DX25" s="3"/>
      <c r="DY25" s="3"/>
      <c r="DZ25" s="3"/>
      <c r="EA25" s="3"/>
      <c r="EB25" s="3"/>
      <c r="EC25" s="7">
        <f t="shared" si="11"/>
        <v>42</v>
      </c>
      <c r="ED25" s="3"/>
      <c r="EE25" s="3"/>
      <c r="EF25" s="3"/>
      <c r="EG25" s="3">
        <v>7729</v>
      </c>
      <c r="EH25" s="3"/>
      <c r="EI25" s="3"/>
      <c r="EJ25" s="3"/>
      <c r="EK25" s="3"/>
      <c r="EL25" s="3"/>
      <c r="EM25" s="3">
        <v>4392</v>
      </c>
      <c r="EN25" s="7">
        <f t="shared" si="12"/>
        <v>12121</v>
      </c>
      <c r="EO25" s="3"/>
      <c r="EP25" s="3"/>
      <c r="EQ25" s="3">
        <v>3225</v>
      </c>
      <c r="ER25" s="3"/>
      <c r="ES25" s="3"/>
      <c r="ET25" s="3"/>
      <c r="EU25" s="3"/>
      <c r="EV25" s="3"/>
      <c r="EW25" s="3"/>
      <c r="EX25" s="3"/>
      <c r="EY25" s="7">
        <f t="shared" si="13"/>
        <v>3225</v>
      </c>
      <c r="EZ25" s="3"/>
      <c r="FA25" s="3"/>
      <c r="FB25" s="3">
        <v>2508</v>
      </c>
      <c r="FC25" s="3"/>
      <c r="FD25" s="3"/>
      <c r="FE25" s="3"/>
      <c r="FF25" s="3"/>
      <c r="FG25" s="3"/>
      <c r="FH25" s="3"/>
      <c r="FI25" s="3"/>
      <c r="FJ25" s="7">
        <f t="shared" si="14"/>
        <v>2508</v>
      </c>
    </row>
    <row r="26" spans="1:166" ht="12.75">
      <c r="A26" s="6" t="s">
        <v>22</v>
      </c>
      <c r="B26" s="3">
        <v>236</v>
      </c>
      <c r="C26" s="3">
        <v>1649</v>
      </c>
      <c r="D26" s="3"/>
      <c r="E26" s="3"/>
      <c r="F26" s="3"/>
      <c r="G26" s="3"/>
      <c r="H26" s="3"/>
      <c r="I26" s="3"/>
      <c r="J26" s="3">
        <v>890</v>
      </c>
      <c r="K26" s="3"/>
      <c r="L26" s="7">
        <f t="shared" si="0"/>
        <v>2775</v>
      </c>
      <c r="M26" s="3"/>
      <c r="N26" s="3">
        <v>2000</v>
      </c>
      <c r="O26" s="3">
        <v>1101</v>
      </c>
      <c r="P26" s="3"/>
      <c r="Q26" s="3"/>
      <c r="R26" s="3"/>
      <c r="S26" s="3"/>
      <c r="T26" s="3"/>
      <c r="U26" s="3"/>
      <c r="V26" s="3"/>
      <c r="W26" s="7">
        <f t="shared" si="1"/>
        <v>3101</v>
      </c>
      <c r="X26" s="3"/>
      <c r="Y26" s="3"/>
      <c r="Z26" s="3">
        <v>1549</v>
      </c>
      <c r="AA26" s="3"/>
      <c r="AB26" s="3"/>
      <c r="AC26" s="3"/>
      <c r="AD26" s="3"/>
      <c r="AE26" s="3"/>
      <c r="AF26" s="3"/>
      <c r="AG26" s="3">
        <v>1561</v>
      </c>
      <c r="AH26" s="7">
        <f t="shared" si="2"/>
        <v>3110</v>
      </c>
      <c r="AI26" s="3"/>
      <c r="AJ26" s="3">
        <v>4181</v>
      </c>
      <c r="AK26" s="3"/>
      <c r="AL26" s="3">
        <v>374</v>
      </c>
      <c r="AM26" s="3">
        <v>3420</v>
      </c>
      <c r="AN26" s="3">
        <v>1984</v>
      </c>
      <c r="AO26" s="3"/>
      <c r="AP26" s="3">
        <v>10873</v>
      </c>
      <c r="AQ26" s="3"/>
      <c r="AR26" s="3">
        <v>1877</v>
      </c>
      <c r="AS26" s="7">
        <f t="shared" si="3"/>
        <v>22709</v>
      </c>
      <c r="AT26" s="3"/>
      <c r="AU26" s="3"/>
      <c r="AV26" s="3"/>
      <c r="AW26" s="3">
        <v>824</v>
      </c>
      <c r="AX26" s="3"/>
      <c r="AY26" s="3"/>
      <c r="AZ26" s="3"/>
      <c r="BA26" s="3"/>
      <c r="BB26" s="3"/>
      <c r="BC26" s="3"/>
      <c r="BD26" s="7">
        <f t="shared" si="4"/>
        <v>824</v>
      </c>
      <c r="BE26" s="3"/>
      <c r="BF26" s="3">
        <v>5698</v>
      </c>
      <c r="BG26" s="3">
        <v>472</v>
      </c>
      <c r="BH26" s="3">
        <v>3092</v>
      </c>
      <c r="BI26" s="3">
        <v>508</v>
      </c>
      <c r="BJ26" s="3">
        <v>2969</v>
      </c>
      <c r="BK26" s="3"/>
      <c r="BL26" s="3"/>
      <c r="BM26" s="3">
        <v>3217</v>
      </c>
      <c r="BN26" s="3">
        <v>1121</v>
      </c>
      <c r="BO26" s="7">
        <f t="shared" si="5"/>
        <v>17077</v>
      </c>
      <c r="BP26" s="3"/>
      <c r="BQ26" s="3">
        <v>6857</v>
      </c>
      <c r="BR26" s="3"/>
      <c r="BS26" s="3"/>
      <c r="BT26" s="3">
        <v>2048</v>
      </c>
      <c r="BU26" s="3">
        <v>5120</v>
      </c>
      <c r="BV26" s="3"/>
      <c r="BW26" s="3"/>
      <c r="BX26" s="3">
        <v>281</v>
      </c>
      <c r="BY26" s="3"/>
      <c r="BZ26" s="7">
        <f t="shared" si="6"/>
        <v>14306</v>
      </c>
      <c r="CA26" s="3">
        <v>2662</v>
      </c>
      <c r="CB26" s="3"/>
      <c r="CC26" s="3">
        <v>2384</v>
      </c>
      <c r="CD26" s="3">
        <v>1756</v>
      </c>
      <c r="CE26" s="3"/>
      <c r="CF26" s="3"/>
      <c r="CG26" s="3"/>
      <c r="CH26" s="3">
        <v>2174</v>
      </c>
      <c r="CI26" s="3"/>
      <c r="CJ26" s="3">
        <v>499</v>
      </c>
      <c r="CK26" s="7">
        <f t="shared" si="7"/>
        <v>9475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7">
        <f t="shared" si="8"/>
        <v>0</v>
      </c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7">
        <f t="shared" si="9"/>
        <v>0</v>
      </c>
      <c r="DH26" s="3"/>
      <c r="DI26" s="3"/>
      <c r="DJ26" s="3"/>
      <c r="DK26" s="3"/>
      <c r="DL26" s="3">
        <v>4572</v>
      </c>
      <c r="DM26" s="3"/>
      <c r="DN26" s="3"/>
      <c r="DO26" s="3"/>
      <c r="DP26" s="3"/>
      <c r="DQ26" s="3">
        <v>250</v>
      </c>
      <c r="DR26" s="7">
        <f t="shared" si="10"/>
        <v>4822</v>
      </c>
      <c r="DS26" s="3"/>
      <c r="DT26" s="3">
        <v>244</v>
      </c>
      <c r="DU26" s="3"/>
      <c r="DV26" s="3"/>
      <c r="DW26" s="3">
        <v>1436</v>
      </c>
      <c r="DX26" s="3"/>
      <c r="DY26" s="3"/>
      <c r="DZ26" s="3"/>
      <c r="EA26" s="3"/>
      <c r="EB26" s="3">
        <v>3736</v>
      </c>
      <c r="EC26" s="7">
        <f t="shared" si="11"/>
        <v>5416</v>
      </c>
      <c r="ED26" s="3">
        <v>1586</v>
      </c>
      <c r="EE26" s="3">
        <v>1788</v>
      </c>
      <c r="EF26" s="3"/>
      <c r="EG26" s="3"/>
      <c r="EH26" s="3"/>
      <c r="EI26" s="3"/>
      <c r="EJ26" s="3"/>
      <c r="EK26" s="3"/>
      <c r="EL26" s="3"/>
      <c r="EM26" s="3"/>
      <c r="EN26" s="7">
        <f t="shared" si="12"/>
        <v>3374</v>
      </c>
      <c r="EO26" s="3">
        <v>658</v>
      </c>
      <c r="EP26" s="3"/>
      <c r="EQ26" s="3">
        <v>2110</v>
      </c>
      <c r="ER26" s="3"/>
      <c r="ES26" s="3">
        <v>17534</v>
      </c>
      <c r="ET26" s="3">
        <v>2038</v>
      </c>
      <c r="EU26" s="3"/>
      <c r="EV26" s="3"/>
      <c r="EW26" s="3">
        <v>2944</v>
      </c>
      <c r="EX26" s="3"/>
      <c r="EY26" s="7">
        <f t="shared" si="13"/>
        <v>25284</v>
      </c>
      <c r="EZ26" s="3"/>
      <c r="FA26" s="3"/>
      <c r="FB26" s="3"/>
      <c r="FC26" s="3"/>
      <c r="FD26" s="3"/>
      <c r="FE26" s="3"/>
      <c r="FF26" s="3"/>
      <c r="FG26" s="3"/>
      <c r="FH26" s="3"/>
      <c r="FI26" s="3">
        <v>18630</v>
      </c>
      <c r="FJ26" s="7">
        <f t="shared" si="14"/>
        <v>18630</v>
      </c>
    </row>
    <row r="27" spans="1:166" ht="12.75">
      <c r="A27" s="6" t="s">
        <v>23</v>
      </c>
      <c r="B27" s="3"/>
      <c r="C27" s="3"/>
      <c r="D27" s="3"/>
      <c r="E27" s="3"/>
      <c r="F27" s="3"/>
      <c r="G27" s="3"/>
      <c r="H27" s="3"/>
      <c r="I27" s="3"/>
      <c r="J27" s="3">
        <v>118</v>
      </c>
      <c r="K27" s="3"/>
      <c r="L27" s="7">
        <f t="shared" si="0"/>
        <v>118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1"/>
        <v>0</v>
      </c>
      <c r="X27" s="3"/>
      <c r="Y27" s="3"/>
      <c r="Z27" s="3">
        <v>818</v>
      </c>
      <c r="AA27" s="3"/>
      <c r="AB27" s="3"/>
      <c r="AC27" s="3"/>
      <c r="AD27" s="3"/>
      <c r="AE27" s="3"/>
      <c r="AF27" s="3"/>
      <c r="AG27" s="3">
        <v>118</v>
      </c>
      <c r="AH27" s="7">
        <f t="shared" si="2"/>
        <v>936</v>
      </c>
      <c r="AI27" s="3"/>
      <c r="AJ27" s="3"/>
      <c r="AK27" s="3"/>
      <c r="AL27" s="3">
        <v>357</v>
      </c>
      <c r="AM27" s="3">
        <v>118</v>
      </c>
      <c r="AN27" s="3">
        <v>273</v>
      </c>
      <c r="AO27" s="3"/>
      <c r="AP27" s="3"/>
      <c r="AQ27" s="3"/>
      <c r="AR27" s="3">
        <v>1005</v>
      </c>
      <c r="AS27" s="7">
        <f t="shared" si="3"/>
        <v>1753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7">
        <f t="shared" si="4"/>
        <v>0</v>
      </c>
      <c r="BE27" s="3"/>
      <c r="BF27" s="3"/>
      <c r="BG27" s="3"/>
      <c r="BH27" s="3">
        <v>462</v>
      </c>
      <c r="BI27" s="3"/>
      <c r="BJ27" s="3">
        <v>273</v>
      </c>
      <c r="BK27" s="3"/>
      <c r="BL27" s="3">
        <v>11856</v>
      </c>
      <c r="BM27" s="3">
        <v>462</v>
      </c>
      <c r="BN27" s="3">
        <v>954</v>
      </c>
      <c r="BO27" s="7">
        <f t="shared" si="5"/>
        <v>14007</v>
      </c>
      <c r="BP27" s="3"/>
      <c r="BQ27" s="3">
        <v>77</v>
      </c>
      <c r="BR27" s="3"/>
      <c r="BS27" s="3"/>
      <c r="BT27" s="3"/>
      <c r="BU27" s="3"/>
      <c r="BV27" s="3"/>
      <c r="BW27" s="3"/>
      <c r="BX27" s="3"/>
      <c r="BY27" s="3"/>
      <c r="BZ27" s="7">
        <f t="shared" si="6"/>
        <v>77</v>
      </c>
      <c r="CA27" s="3">
        <v>349</v>
      </c>
      <c r="CB27" s="3"/>
      <c r="CC27" s="3"/>
      <c r="CD27" s="3">
        <v>676</v>
      </c>
      <c r="CE27" s="3">
        <v>1925</v>
      </c>
      <c r="CF27" s="3"/>
      <c r="CG27" s="3"/>
      <c r="CH27" s="3">
        <v>308</v>
      </c>
      <c r="CI27" s="3"/>
      <c r="CJ27" s="3"/>
      <c r="CK27" s="7">
        <f t="shared" si="7"/>
        <v>3258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7">
        <f t="shared" si="8"/>
        <v>0</v>
      </c>
      <c r="CW27" s="3"/>
      <c r="CX27" s="3"/>
      <c r="CY27" s="3"/>
      <c r="CZ27" s="3"/>
      <c r="DA27" s="3"/>
      <c r="DB27" s="3"/>
      <c r="DC27" s="3"/>
      <c r="DD27" s="3">
        <v>2232</v>
      </c>
      <c r="DE27" s="3"/>
      <c r="DF27" s="3"/>
      <c r="DG27" s="7">
        <f t="shared" si="9"/>
        <v>2232</v>
      </c>
      <c r="DH27" s="3"/>
      <c r="DI27" s="3"/>
      <c r="DJ27" s="3"/>
      <c r="DK27" s="3"/>
      <c r="DL27" s="3"/>
      <c r="DM27" s="3">
        <v>472</v>
      </c>
      <c r="DN27" s="3"/>
      <c r="DO27" s="3"/>
      <c r="DP27" s="3"/>
      <c r="DQ27" s="3"/>
      <c r="DR27" s="7">
        <f t="shared" si="10"/>
        <v>472</v>
      </c>
      <c r="DS27" s="3"/>
      <c r="DT27" s="3">
        <v>118</v>
      </c>
      <c r="DU27" s="3"/>
      <c r="DV27" s="3"/>
      <c r="DW27" s="3"/>
      <c r="DX27" s="3"/>
      <c r="DY27" s="3"/>
      <c r="DZ27" s="3"/>
      <c r="EA27" s="3">
        <v>2480</v>
      </c>
      <c r="EB27" s="3">
        <v>5550</v>
      </c>
      <c r="EC27" s="7">
        <f t="shared" si="11"/>
        <v>8148</v>
      </c>
      <c r="ED27" s="3"/>
      <c r="EE27" s="3">
        <v>992</v>
      </c>
      <c r="EF27" s="3"/>
      <c r="EG27" s="3"/>
      <c r="EH27" s="3"/>
      <c r="EI27" s="3"/>
      <c r="EJ27" s="3"/>
      <c r="EK27" s="3"/>
      <c r="EL27" s="3">
        <v>5890</v>
      </c>
      <c r="EM27" s="3"/>
      <c r="EN27" s="7">
        <f t="shared" si="12"/>
        <v>6882</v>
      </c>
      <c r="EO27" s="3"/>
      <c r="EP27" s="3"/>
      <c r="EQ27" s="3"/>
      <c r="ER27" s="3"/>
      <c r="ES27" s="3"/>
      <c r="ET27" s="3">
        <v>405</v>
      </c>
      <c r="EU27" s="3"/>
      <c r="EV27" s="3"/>
      <c r="EW27" s="3">
        <v>154</v>
      </c>
      <c r="EX27" s="3"/>
      <c r="EY27" s="7">
        <f t="shared" si="13"/>
        <v>559</v>
      </c>
      <c r="EZ27" s="3"/>
      <c r="FA27" s="3"/>
      <c r="FB27" s="3"/>
      <c r="FC27" s="3">
        <v>11044</v>
      </c>
      <c r="FD27" s="3"/>
      <c r="FE27" s="3"/>
      <c r="FF27" s="3"/>
      <c r="FG27" s="3"/>
      <c r="FH27" s="3"/>
      <c r="FI27" s="3"/>
      <c r="FJ27" s="7">
        <f t="shared" si="14"/>
        <v>11044</v>
      </c>
    </row>
    <row r="28" spans="1:166" ht="12.75">
      <c r="A28" s="6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7">
        <f t="shared" si="0"/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1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7">
        <f t="shared" si="2"/>
        <v>0</v>
      </c>
      <c r="AI28" s="3"/>
      <c r="AJ28" s="3"/>
      <c r="AK28" s="3"/>
      <c r="AL28" s="3"/>
      <c r="AM28" s="3"/>
      <c r="AN28" s="3">
        <v>0</v>
      </c>
      <c r="AO28" s="3"/>
      <c r="AP28" s="3"/>
      <c r="AQ28" s="3"/>
      <c r="AR28" s="3"/>
      <c r="AS28" s="7">
        <f t="shared" si="3"/>
        <v>0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7">
        <f t="shared" si="4"/>
        <v>0</v>
      </c>
      <c r="BE28" s="3">
        <v>1952</v>
      </c>
      <c r="BF28" s="3"/>
      <c r="BG28" s="3">
        <v>2410</v>
      </c>
      <c r="BH28" s="3"/>
      <c r="BI28" s="3"/>
      <c r="BJ28" s="3"/>
      <c r="BK28" s="3"/>
      <c r="BL28" s="3"/>
      <c r="BM28" s="3"/>
      <c r="BN28" s="3"/>
      <c r="BO28" s="7">
        <f t="shared" si="5"/>
        <v>4362</v>
      </c>
      <c r="BP28" s="3"/>
      <c r="BQ28" s="3"/>
      <c r="BR28" s="3"/>
      <c r="BS28" s="3"/>
      <c r="BT28" s="3"/>
      <c r="BU28" s="3"/>
      <c r="BV28" s="3">
        <v>28070</v>
      </c>
      <c r="BW28" s="3"/>
      <c r="BX28" s="3"/>
      <c r="BY28" s="3"/>
      <c r="BZ28" s="7">
        <f t="shared" si="6"/>
        <v>28070</v>
      </c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7">
        <f t="shared" si="7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7">
        <f t="shared" si="8"/>
        <v>0</v>
      </c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7">
        <f t="shared" si="9"/>
        <v>0</v>
      </c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7">
        <f t="shared" si="10"/>
        <v>0</v>
      </c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7">
        <f t="shared" si="11"/>
        <v>0</v>
      </c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7">
        <f t="shared" si="12"/>
        <v>0</v>
      </c>
      <c r="EO28" s="3"/>
      <c r="EP28" s="3"/>
      <c r="EQ28" s="3"/>
      <c r="ER28" s="3"/>
      <c r="ES28" s="3"/>
      <c r="ET28" s="3">
        <v>340</v>
      </c>
      <c r="EU28" s="3"/>
      <c r="EV28" s="3"/>
      <c r="EW28" s="3"/>
      <c r="EX28" s="3"/>
      <c r="EY28" s="7">
        <f t="shared" si="13"/>
        <v>340</v>
      </c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7">
        <f t="shared" si="14"/>
        <v>0</v>
      </c>
    </row>
    <row r="29" spans="1:166" ht="12.75">
      <c r="A29" s="6" t="s">
        <v>25</v>
      </c>
      <c r="B29" s="3"/>
      <c r="C29" s="3"/>
      <c r="D29" s="3"/>
      <c r="E29" s="3"/>
      <c r="F29" s="3">
        <v>18630</v>
      </c>
      <c r="G29" s="3"/>
      <c r="H29" s="3">
        <v>681</v>
      </c>
      <c r="I29" s="3"/>
      <c r="J29" s="3">
        <v>106</v>
      </c>
      <c r="K29" s="3"/>
      <c r="L29" s="7">
        <f t="shared" si="0"/>
        <v>19417</v>
      </c>
      <c r="M29" s="3"/>
      <c r="N29" s="3"/>
      <c r="O29" s="3"/>
      <c r="P29" s="3">
        <v>3774</v>
      </c>
      <c r="Q29" s="3"/>
      <c r="R29" s="3"/>
      <c r="S29" s="3"/>
      <c r="T29" s="3"/>
      <c r="U29" s="3"/>
      <c r="V29" s="3"/>
      <c r="W29" s="7">
        <f t="shared" si="1"/>
        <v>3774</v>
      </c>
      <c r="X29" s="3"/>
      <c r="Y29" s="3"/>
      <c r="Z29" s="3">
        <v>69</v>
      </c>
      <c r="AA29" s="3"/>
      <c r="AB29" s="3"/>
      <c r="AC29" s="3"/>
      <c r="AD29" s="3"/>
      <c r="AE29" s="3"/>
      <c r="AF29" s="3"/>
      <c r="AG29" s="3">
        <v>186</v>
      </c>
      <c r="AH29" s="7">
        <f t="shared" si="2"/>
        <v>255</v>
      </c>
      <c r="AI29" s="3"/>
      <c r="AJ29" s="3"/>
      <c r="AK29" s="3"/>
      <c r="AL29" s="3"/>
      <c r="AM29" s="3"/>
      <c r="AN29" s="3">
        <v>73</v>
      </c>
      <c r="AO29" s="3"/>
      <c r="AP29" s="3"/>
      <c r="AQ29" s="3"/>
      <c r="AR29" s="3">
        <v>5629</v>
      </c>
      <c r="AS29" s="7">
        <f t="shared" si="3"/>
        <v>5702</v>
      </c>
      <c r="AT29" s="3">
        <v>520</v>
      </c>
      <c r="AU29" s="3"/>
      <c r="AV29" s="3"/>
      <c r="AW29" s="3"/>
      <c r="AX29" s="3"/>
      <c r="AY29" s="3"/>
      <c r="AZ29" s="3"/>
      <c r="BA29" s="3"/>
      <c r="BB29" s="3"/>
      <c r="BC29" s="3"/>
      <c r="BD29" s="7">
        <f t="shared" si="4"/>
        <v>520</v>
      </c>
      <c r="BE29" s="3"/>
      <c r="BF29" s="3">
        <v>587</v>
      </c>
      <c r="BG29" s="3"/>
      <c r="BH29" s="3">
        <v>221</v>
      </c>
      <c r="BI29" s="3">
        <v>159</v>
      </c>
      <c r="BJ29" s="3">
        <v>51</v>
      </c>
      <c r="BK29" s="3"/>
      <c r="BL29" s="3"/>
      <c r="BM29" s="3">
        <v>367</v>
      </c>
      <c r="BN29" s="3">
        <v>1717</v>
      </c>
      <c r="BO29" s="7">
        <f t="shared" si="5"/>
        <v>3102</v>
      </c>
      <c r="BP29" s="3"/>
      <c r="BQ29" s="3"/>
      <c r="BR29" s="3"/>
      <c r="BS29" s="3"/>
      <c r="BT29" s="3">
        <v>1042</v>
      </c>
      <c r="BU29" s="3">
        <v>11272</v>
      </c>
      <c r="BV29" s="3"/>
      <c r="BW29" s="3">
        <v>23170</v>
      </c>
      <c r="BX29" s="3"/>
      <c r="BY29" s="3"/>
      <c r="BZ29" s="7">
        <f t="shared" si="6"/>
        <v>35484</v>
      </c>
      <c r="CA29" s="3"/>
      <c r="CB29" s="3"/>
      <c r="CC29" s="3">
        <v>106</v>
      </c>
      <c r="CD29" s="3"/>
      <c r="CE29" s="3"/>
      <c r="CF29" s="3"/>
      <c r="CG29" s="3"/>
      <c r="CH29" s="3">
        <v>360</v>
      </c>
      <c r="CI29" s="3"/>
      <c r="CJ29" s="3"/>
      <c r="CK29" s="7">
        <f t="shared" si="7"/>
        <v>466</v>
      </c>
      <c r="CL29" s="3"/>
      <c r="CM29" s="3"/>
      <c r="CN29" s="3"/>
      <c r="CO29" s="3">
        <v>19671</v>
      </c>
      <c r="CP29" s="3"/>
      <c r="CQ29" s="3"/>
      <c r="CR29" s="3"/>
      <c r="CS29" s="3"/>
      <c r="CT29" s="3"/>
      <c r="CU29" s="3"/>
      <c r="CV29" s="7">
        <f t="shared" si="8"/>
        <v>19671</v>
      </c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7">
        <f t="shared" si="9"/>
        <v>0</v>
      </c>
      <c r="DH29" s="3"/>
      <c r="DI29" s="3">
        <v>1302</v>
      </c>
      <c r="DJ29" s="3"/>
      <c r="DK29" s="3"/>
      <c r="DL29" s="3"/>
      <c r="DM29" s="3">
        <v>147</v>
      </c>
      <c r="DN29" s="3"/>
      <c r="DO29" s="3"/>
      <c r="DP29" s="3"/>
      <c r="DQ29" s="3"/>
      <c r="DR29" s="7">
        <f t="shared" si="10"/>
        <v>1449</v>
      </c>
      <c r="DS29" s="3">
        <v>5098</v>
      </c>
      <c r="DT29" s="3"/>
      <c r="DU29" s="3"/>
      <c r="DV29" s="3"/>
      <c r="DW29" s="3"/>
      <c r="DX29" s="3"/>
      <c r="DY29" s="3"/>
      <c r="DZ29" s="3"/>
      <c r="EA29" s="3"/>
      <c r="EB29" s="3"/>
      <c r="EC29" s="7">
        <f t="shared" si="11"/>
        <v>5098</v>
      </c>
      <c r="ED29" s="3"/>
      <c r="EE29" s="3"/>
      <c r="EF29" s="3"/>
      <c r="EG29" s="3"/>
      <c r="EH29" s="3"/>
      <c r="EI29" s="3"/>
      <c r="EJ29" s="3"/>
      <c r="EK29" s="3"/>
      <c r="EL29" s="3">
        <v>73</v>
      </c>
      <c r="EM29" s="3"/>
      <c r="EN29" s="7">
        <f t="shared" si="12"/>
        <v>73</v>
      </c>
      <c r="EO29" s="3"/>
      <c r="EP29" s="3"/>
      <c r="EQ29" s="3">
        <v>766</v>
      </c>
      <c r="ER29" s="3"/>
      <c r="ES29" s="3"/>
      <c r="ET29" s="3">
        <v>137</v>
      </c>
      <c r="EU29" s="3"/>
      <c r="EV29" s="3"/>
      <c r="EW29" s="3"/>
      <c r="EX29" s="3"/>
      <c r="EY29" s="7">
        <f t="shared" si="13"/>
        <v>903</v>
      </c>
      <c r="EZ29" s="3"/>
      <c r="FA29" s="3"/>
      <c r="FB29" s="3"/>
      <c r="FC29" s="3"/>
      <c r="FD29" s="3"/>
      <c r="FE29" s="3"/>
      <c r="FF29" s="3"/>
      <c r="FG29" s="3">
        <v>2084</v>
      </c>
      <c r="FH29" s="3"/>
      <c r="FI29" s="3"/>
      <c r="FJ29" s="7">
        <f t="shared" si="14"/>
        <v>2084</v>
      </c>
    </row>
    <row r="30" spans="1:166" ht="12.75">
      <c r="A30" s="6" t="s">
        <v>26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7">
        <f t="shared" si="0"/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1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7">
        <f t="shared" si="2"/>
        <v>0</v>
      </c>
      <c r="AI30" s="3"/>
      <c r="AJ30" s="3"/>
      <c r="AK30" s="3"/>
      <c r="AL30" s="3"/>
      <c r="AM30" s="3"/>
      <c r="AN30" s="3">
        <v>0</v>
      </c>
      <c r="AO30" s="3"/>
      <c r="AP30" s="3"/>
      <c r="AQ30" s="3"/>
      <c r="AR30" s="3"/>
      <c r="AS30" s="7">
        <f t="shared" si="3"/>
        <v>0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7">
        <f t="shared" si="4"/>
        <v>0</v>
      </c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7">
        <f t="shared" si="5"/>
        <v>0</v>
      </c>
      <c r="BP30" s="3"/>
      <c r="BQ30" s="3"/>
      <c r="BR30" s="3"/>
      <c r="BS30" s="3"/>
      <c r="BT30" s="3"/>
      <c r="BU30" s="3"/>
      <c r="BV30" s="3">
        <v>130</v>
      </c>
      <c r="BW30" s="3"/>
      <c r="BX30" s="3"/>
      <c r="BY30" s="3"/>
      <c r="BZ30" s="7">
        <f t="shared" si="6"/>
        <v>130</v>
      </c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7">
        <f t="shared" si="7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7">
        <f t="shared" si="8"/>
        <v>0</v>
      </c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7">
        <f t="shared" si="9"/>
        <v>0</v>
      </c>
      <c r="DH30" s="3"/>
      <c r="DI30" s="3"/>
      <c r="DJ30" s="3"/>
      <c r="DK30" s="3"/>
      <c r="DL30" s="3"/>
      <c r="DM30" s="3"/>
      <c r="DN30" s="3"/>
      <c r="DO30" s="3"/>
      <c r="DP30" s="3"/>
      <c r="DQ30" s="3">
        <v>1800</v>
      </c>
      <c r="DR30" s="7">
        <f t="shared" si="10"/>
        <v>1800</v>
      </c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7">
        <f t="shared" si="11"/>
        <v>0</v>
      </c>
      <c r="ED30" s="3"/>
      <c r="EE30" s="3"/>
      <c r="EF30" s="3"/>
      <c r="EG30" s="3">
        <v>270</v>
      </c>
      <c r="EH30" s="3"/>
      <c r="EI30" s="3"/>
      <c r="EJ30" s="3"/>
      <c r="EK30" s="3"/>
      <c r="EL30" s="3"/>
      <c r="EM30" s="3"/>
      <c r="EN30" s="7">
        <f t="shared" si="12"/>
        <v>270</v>
      </c>
      <c r="EO30" s="3"/>
      <c r="EP30" s="3"/>
      <c r="EQ30" s="3">
        <v>540</v>
      </c>
      <c r="ER30" s="3"/>
      <c r="ES30" s="3"/>
      <c r="ET30" s="3"/>
      <c r="EU30" s="3"/>
      <c r="EV30" s="3"/>
      <c r="EW30" s="3"/>
      <c r="EX30" s="3"/>
      <c r="EY30" s="7">
        <f t="shared" si="13"/>
        <v>540</v>
      </c>
      <c r="EZ30" s="3"/>
      <c r="FA30" s="3"/>
      <c r="FB30" s="3">
        <v>12521</v>
      </c>
      <c r="FC30" s="3"/>
      <c r="FD30" s="3">
        <v>13899</v>
      </c>
      <c r="FE30" s="3"/>
      <c r="FF30" s="3"/>
      <c r="FG30" s="3"/>
      <c r="FH30" s="3"/>
      <c r="FI30" s="3"/>
      <c r="FJ30" s="7">
        <f t="shared" si="14"/>
        <v>26420</v>
      </c>
    </row>
    <row r="31" spans="1:166" ht="12.75">
      <c r="A31" s="6" t="s">
        <v>27</v>
      </c>
      <c r="B31" s="3">
        <v>10002</v>
      </c>
      <c r="C31" s="3">
        <v>1715</v>
      </c>
      <c r="D31" s="3"/>
      <c r="E31" s="3"/>
      <c r="F31" s="3"/>
      <c r="G31" s="3"/>
      <c r="H31" s="3"/>
      <c r="I31" s="3"/>
      <c r="J31" s="3"/>
      <c r="K31" s="3"/>
      <c r="L31" s="7">
        <f t="shared" si="0"/>
        <v>11717</v>
      </c>
      <c r="M31" s="3"/>
      <c r="N31" s="3">
        <v>913</v>
      </c>
      <c r="O31" s="3"/>
      <c r="P31" s="3"/>
      <c r="Q31" s="3"/>
      <c r="R31" s="3"/>
      <c r="S31" s="3"/>
      <c r="T31" s="3"/>
      <c r="U31" s="3"/>
      <c r="V31" s="3"/>
      <c r="W31" s="7">
        <f t="shared" si="1"/>
        <v>913</v>
      </c>
      <c r="X31" s="3"/>
      <c r="Y31" s="3"/>
      <c r="Z31" s="3">
        <v>455</v>
      </c>
      <c r="AA31" s="3"/>
      <c r="AB31" s="3"/>
      <c r="AC31" s="3"/>
      <c r="AD31" s="3"/>
      <c r="AE31" s="3"/>
      <c r="AF31" s="3"/>
      <c r="AG31" s="3">
        <v>3689</v>
      </c>
      <c r="AH31" s="7">
        <f t="shared" si="2"/>
        <v>4144</v>
      </c>
      <c r="AI31" s="3"/>
      <c r="AJ31" s="3">
        <v>6723</v>
      </c>
      <c r="AK31" s="3"/>
      <c r="AL31" s="3">
        <v>909</v>
      </c>
      <c r="AM31" s="3">
        <v>1262</v>
      </c>
      <c r="AN31" s="3">
        <v>6283</v>
      </c>
      <c r="AO31" s="3">
        <v>60</v>
      </c>
      <c r="AP31" s="3">
        <v>788</v>
      </c>
      <c r="AQ31" s="3"/>
      <c r="AR31" s="3">
        <v>1365</v>
      </c>
      <c r="AS31" s="7">
        <f t="shared" si="3"/>
        <v>17390</v>
      </c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7">
        <f t="shared" si="4"/>
        <v>0</v>
      </c>
      <c r="BE31" s="3"/>
      <c r="BF31" s="3">
        <v>9450</v>
      </c>
      <c r="BG31" s="3">
        <v>9098</v>
      </c>
      <c r="BH31" s="3">
        <v>1065</v>
      </c>
      <c r="BI31" s="3"/>
      <c r="BJ31" s="3"/>
      <c r="BK31" s="3"/>
      <c r="BL31" s="3"/>
      <c r="BM31" s="3">
        <v>1518</v>
      </c>
      <c r="BN31" s="3"/>
      <c r="BO31" s="7">
        <f t="shared" si="5"/>
        <v>21131</v>
      </c>
      <c r="BP31" s="3"/>
      <c r="BQ31" s="3">
        <v>26289</v>
      </c>
      <c r="BR31" s="3"/>
      <c r="BS31" s="3"/>
      <c r="BT31" s="3"/>
      <c r="BU31" s="3"/>
      <c r="BV31" s="3"/>
      <c r="BW31" s="3"/>
      <c r="BX31" s="3"/>
      <c r="BY31" s="3"/>
      <c r="BZ31" s="7">
        <f t="shared" si="6"/>
        <v>26289</v>
      </c>
      <c r="CA31" s="3">
        <v>809</v>
      </c>
      <c r="CB31" s="3"/>
      <c r="CC31" s="3">
        <v>5683</v>
      </c>
      <c r="CD31" s="3">
        <v>909</v>
      </c>
      <c r="CE31" s="3"/>
      <c r="CF31" s="3"/>
      <c r="CG31" s="3"/>
      <c r="CH31" s="3">
        <v>355</v>
      </c>
      <c r="CI31" s="3"/>
      <c r="CJ31" s="3">
        <v>1821</v>
      </c>
      <c r="CK31" s="7">
        <f t="shared" si="7"/>
        <v>9577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7">
        <f t="shared" si="8"/>
        <v>0</v>
      </c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7">
        <f t="shared" si="9"/>
        <v>0</v>
      </c>
      <c r="DH31" s="3"/>
      <c r="DI31" s="3"/>
      <c r="DJ31" s="3"/>
      <c r="DK31" s="3"/>
      <c r="DL31" s="3">
        <v>5460</v>
      </c>
      <c r="DM31" s="3"/>
      <c r="DN31" s="3"/>
      <c r="DO31" s="3"/>
      <c r="DP31" s="3"/>
      <c r="DQ31" s="3"/>
      <c r="DR31" s="7">
        <f t="shared" si="10"/>
        <v>5460</v>
      </c>
      <c r="DS31" s="3"/>
      <c r="DT31" s="3"/>
      <c r="DU31" s="3"/>
      <c r="DV31" s="3"/>
      <c r="DW31" s="3">
        <v>1882</v>
      </c>
      <c r="DX31" s="3"/>
      <c r="DY31" s="3"/>
      <c r="DZ31" s="3"/>
      <c r="EA31" s="3"/>
      <c r="EB31" s="3"/>
      <c r="EC31" s="7">
        <f t="shared" si="11"/>
        <v>1882</v>
      </c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7">
        <f t="shared" si="12"/>
        <v>0</v>
      </c>
      <c r="EO31" s="3"/>
      <c r="EP31" s="3"/>
      <c r="EQ31" s="3">
        <v>914</v>
      </c>
      <c r="ER31" s="3"/>
      <c r="ES31" s="3"/>
      <c r="ET31" s="3">
        <v>1364</v>
      </c>
      <c r="EU31" s="3"/>
      <c r="EV31" s="3"/>
      <c r="EW31" s="3">
        <v>3891</v>
      </c>
      <c r="EX31" s="3"/>
      <c r="EY31" s="7">
        <f t="shared" si="13"/>
        <v>6169</v>
      </c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7">
        <f t="shared" si="14"/>
        <v>0</v>
      </c>
    </row>
    <row r="32" spans="1:166" ht="12.75">
      <c r="A32" s="6" t="s">
        <v>28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7">
        <f t="shared" si="1"/>
        <v>0</v>
      </c>
      <c r="X32" s="3"/>
      <c r="Y32" s="3"/>
      <c r="Z32" s="3"/>
      <c r="AA32" s="3"/>
      <c r="AB32" s="3">
        <v>467</v>
      </c>
      <c r="AC32" s="3"/>
      <c r="AD32" s="3"/>
      <c r="AE32" s="3"/>
      <c r="AF32" s="3"/>
      <c r="AG32" s="3"/>
      <c r="AH32" s="7">
        <f t="shared" si="2"/>
        <v>467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7">
        <f t="shared" si="3"/>
        <v>0</v>
      </c>
      <c r="AT32" s="3"/>
      <c r="AU32" s="3"/>
      <c r="AV32" s="3"/>
      <c r="AW32" s="3"/>
      <c r="AX32" s="3"/>
      <c r="AY32" s="3"/>
      <c r="AZ32" s="3">
        <v>2046</v>
      </c>
      <c r="BA32" s="3"/>
      <c r="BB32" s="3"/>
      <c r="BC32" s="3"/>
      <c r="BD32" s="7">
        <f t="shared" si="4"/>
        <v>2046</v>
      </c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7">
        <f t="shared" si="5"/>
        <v>0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7">
        <f t="shared" si="6"/>
        <v>0</v>
      </c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7">
        <f t="shared" si="7"/>
        <v>0</v>
      </c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7">
        <f t="shared" si="8"/>
        <v>0</v>
      </c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7">
        <f t="shared" si="9"/>
        <v>0</v>
      </c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7">
        <f t="shared" si="10"/>
        <v>0</v>
      </c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7">
        <f t="shared" si="11"/>
        <v>0</v>
      </c>
      <c r="ED32" s="3"/>
      <c r="EE32" s="3"/>
      <c r="EF32" s="3"/>
      <c r="EG32" s="3"/>
      <c r="EH32" s="3"/>
      <c r="EI32" s="3">
        <v>512</v>
      </c>
      <c r="EJ32" s="3"/>
      <c r="EK32" s="3"/>
      <c r="EL32" s="3"/>
      <c r="EM32" s="3"/>
      <c r="EN32" s="7">
        <f t="shared" si="12"/>
        <v>512</v>
      </c>
      <c r="EO32" s="3"/>
      <c r="EP32" s="3"/>
      <c r="EQ32" s="3"/>
      <c r="ER32" s="3"/>
      <c r="ES32" s="3"/>
      <c r="ET32" s="3"/>
      <c r="EU32" s="3"/>
      <c r="EV32" s="3"/>
      <c r="EW32" s="3"/>
      <c r="EX32" s="3">
        <v>1349</v>
      </c>
      <c r="EY32" s="7">
        <f t="shared" si="13"/>
        <v>1349</v>
      </c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7">
        <f t="shared" si="14"/>
        <v>0</v>
      </c>
    </row>
    <row r="33" spans="1:166" ht="12.75">
      <c r="A33" s="6" t="s">
        <v>30</v>
      </c>
      <c r="B33" s="3"/>
      <c r="C33" s="3">
        <v>3005</v>
      </c>
      <c r="D33" s="3"/>
      <c r="E33" s="3"/>
      <c r="F33" s="3"/>
      <c r="G33" s="3"/>
      <c r="H33" s="3">
        <v>435</v>
      </c>
      <c r="I33" s="3"/>
      <c r="J33" s="3"/>
      <c r="K33" s="3"/>
      <c r="L33" s="7">
        <f t="shared" si="0"/>
        <v>3440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7">
        <f t="shared" si="1"/>
        <v>0</v>
      </c>
      <c r="X33" s="3"/>
      <c r="Y33" s="3"/>
      <c r="Z33" s="3">
        <v>219</v>
      </c>
      <c r="AA33" s="3"/>
      <c r="AB33" s="3"/>
      <c r="AC33" s="3"/>
      <c r="AD33" s="3"/>
      <c r="AE33" s="3"/>
      <c r="AF33" s="3"/>
      <c r="AG33" s="3">
        <v>367</v>
      </c>
      <c r="AH33" s="7">
        <f t="shared" si="2"/>
        <v>586</v>
      </c>
      <c r="AI33" s="3"/>
      <c r="AJ33" s="3">
        <v>193</v>
      </c>
      <c r="AK33" s="3"/>
      <c r="AL33" s="3">
        <v>825</v>
      </c>
      <c r="AM33" s="3"/>
      <c r="AN33" s="3"/>
      <c r="AO33" s="3"/>
      <c r="AP33" s="3"/>
      <c r="AQ33" s="3">
        <v>2914</v>
      </c>
      <c r="AR33" s="3"/>
      <c r="AS33" s="7">
        <f t="shared" si="3"/>
        <v>3932</v>
      </c>
      <c r="AT33" s="3"/>
      <c r="AU33" s="3"/>
      <c r="AV33" s="3"/>
      <c r="AW33" s="3">
        <v>166</v>
      </c>
      <c r="AX33" s="3"/>
      <c r="AY33" s="3"/>
      <c r="AZ33" s="3">
        <v>254</v>
      </c>
      <c r="BA33" s="3"/>
      <c r="BB33" s="3"/>
      <c r="BC33" s="3"/>
      <c r="BD33" s="7">
        <f t="shared" si="4"/>
        <v>420</v>
      </c>
      <c r="BE33" s="3"/>
      <c r="BF33" s="3"/>
      <c r="BG33" s="3"/>
      <c r="BH33" s="3">
        <v>83</v>
      </c>
      <c r="BI33" s="3">
        <v>128</v>
      </c>
      <c r="BJ33" s="3">
        <v>110</v>
      </c>
      <c r="BK33" s="3">
        <v>4800</v>
      </c>
      <c r="BL33" s="3"/>
      <c r="BM33" s="3">
        <v>534</v>
      </c>
      <c r="BN33" s="3">
        <v>601</v>
      </c>
      <c r="BO33" s="7">
        <f t="shared" si="5"/>
        <v>6256</v>
      </c>
      <c r="BP33" s="3"/>
      <c r="BQ33" s="3"/>
      <c r="BR33" s="3"/>
      <c r="BS33" s="3">
        <v>8894</v>
      </c>
      <c r="BT33" s="3"/>
      <c r="BU33" s="3"/>
      <c r="BV33" s="3"/>
      <c r="BW33" s="3"/>
      <c r="BX33" s="3"/>
      <c r="BY33" s="3"/>
      <c r="BZ33" s="7">
        <f t="shared" si="6"/>
        <v>8894</v>
      </c>
      <c r="CA33" s="3">
        <v>217</v>
      </c>
      <c r="CB33" s="3"/>
      <c r="CC33" s="3">
        <v>123</v>
      </c>
      <c r="CD33" s="3">
        <v>110</v>
      </c>
      <c r="CE33" s="3"/>
      <c r="CF33" s="3"/>
      <c r="CG33" s="3">
        <v>498</v>
      </c>
      <c r="CH33" s="3">
        <v>109</v>
      </c>
      <c r="CI33" s="3"/>
      <c r="CJ33" s="3"/>
      <c r="CK33" s="7">
        <f t="shared" si="7"/>
        <v>1057</v>
      </c>
      <c r="CL33" s="3"/>
      <c r="CM33" s="3"/>
      <c r="CN33" s="3"/>
      <c r="CO33" s="3"/>
      <c r="CP33" s="3"/>
      <c r="CQ33" s="3"/>
      <c r="CR33" s="3"/>
      <c r="CS33" s="3"/>
      <c r="CT33" s="3">
        <v>7341</v>
      </c>
      <c r="CU33" s="3"/>
      <c r="CV33" s="7">
        <f t="shared" si="8"/>
        <v>7341</v>
      </c>
      <c r="CW33" s="3"/>
      <c r="CX33" s="3">
        <v>148</v>
      </c>
      <c r="CY33" s="3"/>
      <c r="CZ33" s="3"/>
      <c r="DA33" s="3"/>
      <c r="DB33" s="3"/>
      <c r="DC33" s="3"/>
      <c r="DD33" s="3"/>
      <c r="DE33" s="3"/>
      <c r="DF33" s="3"/>
      <c r="DG33" s="7">
        <f t="shared" si="9"/>
        <v>148</v>
      </c>
      <c r="DH33" s="3"/>
      <c r="DI33" s="3">
        <v>1815</v>
      </c>
      <c r="DJ33" s="3"/>
      <c r="DK33" s="3"/>
      <c r="DL33" s="3"/>
      <c r="DM33" s="3"/>
      <c r="DN33" s="3"/>
      <c r="DO33" s="3"/>
      <c r="DP33" s="3"/>
      <c r="DQ33" s="3"/>
      <c r="DR33" s="7">
        <f t="shared" si="10"/>
        <v>1815</v>
      </c>
      <c r="DS33" s="3"/>
      <c r="DT33" s="3"/>
      <c r="DU33" s="3"/>
      <c r="DV33" s="3"/>
      <c r="DW33" s="3"/>
      <c r="DX33" s="3">
        <v>352</v>
      </c>
      <c r="DY33" s="3">
        <v>3552</v>
      </c>
      <c r="DZ33" s="3">
        <v>460</v>
      </c>
      <c r="EA33" s="3"/>
      <c r="EB33" s="3">
        <v>154</v>
      </c>
      <c r="EC33" s="7">
        <f t="shared" si="11"/>
        <v>4518</v>
      </c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7">
        <f t="shared" si="12"/>
        <v>0</v>
      </c>
      <c r="EO33" s="3"/>
      <c r="EP33" s="3"/>
      <c r="EQ33" s="3"/>
      <c r="ER33" s="3"/>
      <c r="ES33" s="3"/>
      <c r="ET33" s="3">
        <v>193</v>
      </c>
      <c r="EU33" s="3"/>
      <c r="EV33" s="3"/>
      <c r="EW33" s="3">
        <v>110</v>
      </c>
      <c r="EX33" s="3"/>
      <c r="EY33" s="7">
        <f t="shared" si="13"/>
        <v>303</v>
      </c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7">
        <f t="shared" si="14"/>
        <v>0</v>
      </c>
    </row>
    <row r="34" spans="1:166" ht="12.75">
      <c r="A34" s="6" t="s">
        <v>31</v>
      </c>
      <c r="B34" s="3"/>
      <c r="C34" s="3">
        <v>2241</v>
      </c>
      <c r="D34" s="3"/>
      <c r="E34" s="3"/>
      <c r="F34" s="3"/>
      <c r="G34" s="3"/>
      <c r="H34" s="3"/>
      <c r="I34" s="3">
        <v>8036</v>
      </c>
      <c r="J34" s="3">
        <v>933</v>
      </c>
      <c r="K34" s="3"/>
      <c r="L34" s="7">
        <f t="shared" si="0"/>
        <v>11210</v>
      </c>
      <c r="M34" s="3"/>
      <c r="N34" s="3"/>
      <c r="O34" s="3">
        <v>744</v>
      </c>
      <c r="P34" s="3"/>
      <c r="Q34" s="3">
        <v>744</v>
      </c>
      <c r="R34" s="3"/>
      <c r="S34" s="3"/>
      <c r="T34" s="3"/>
      <c r="U34" s="3"/>
      <c r="V34" s="3"/>
      <c r="W34" s="7">
        <f t="shared" si="1"/>
        <v>1488</v>
      </c>
      <c r="X34" s="3"/>
      <c r="Y34" s="3"/>
      <c r="Z34" s="3">
        <v>4951</v>
      </c>
      <c r="AA34" s="3"/>
      <c r="AB34" s="3"/>
      <c r="AC34" s="3"/>
      <c r="AD34" s="3"/>
      <c r="AE34" s="3"/>
      <c r="AF34" s="3"/>
      <c r="AG34" s="3">
        <v>1359</v>
      </c>
      <c r="AH34" s="7">
        <f t="shared" si="2"/>
        <v>6310</v>
      </c>
      <c r="AI34" s="3"/>
      <c r="AJ34" s="3">
        <v>2695</v>
      </c>
      <c r="AK34" s="3"/>
      <c r="AL34" s="3">
        <v>1422</v>
      </c>
      <c r="AM34" s="3">
        <v>1490</v>
      </c>
      <c r="AN34" s="3">
        <v>549</v>
      </c>
      <c r="AO34" s="3"/>
      <c r="AP34" s="3"/>
      <c r="AQ34" s="3"/>
      <c r="AR34" s="3">
        <v>1314</v>
      </c>
      <c r="AS34" s="7">
        <f t="shared" si="3"/>
        <v>7470</v>
      </c>
      <c r="AT34" s="3"/>
      <c r="AU34" s="3">
        <v>27257</v>
      </c>
      <c r="AV34" s="3"/>
      <c r="AW34" s="3">
        <v>4424</v>
      </c>
      <c r="AX34" s="3"/>
      <c r="AY34" s="3"/>
      <c r="AZ34" s="3"/>
      <c r="BA34" s="3"/>
      <c r="BB34" s="3"/>
      <c r="BC34" s="3"/>
      <c r="BD34" s="7">
        <f t="shared" si="4"/>
        <v>31681</v>
      </c>
      <c r="BE34" s="3"/>
      <c r="BF34" s="3"/>
      <c r="BG34" s="3"/>
      <c r="BH34" s="3">
        <v>5819</v>
      </c>
      <c r="BI34" s="3"/>
      <c r="BJ34" s="3">
        <v>1078</v>
      </c>
      <c r="BK34" s="3"/>
      <c r="BL34" s="3"/>
      <c r="BM34" s="3">
        <v>3773</v>
      </c>
      <c r="BN34" s="3">
        <v>2475</v>
      </c>
      <c r="BO34" s="7">
        <f t="shared" si="5"/>
        <v>13145</v>
      </c>
      <c r="BP34" s="3"/>
      <c r="BQ34" s="3">
        <v>1078</v>
      </c>
      <c r="BR34" s="3"/>
      <c r="BS34" s="3"/>
      <c r="BT34" s="3"/>
      <c r="BU34" s="3"/>
      <c r="BV34" s="3"/>
      <c r="BW34" s="3"/>
      <c r="BX34" s="3"/>
      <c r="BY34" s="3"/>
      <c r="BZ34" s="7">
        <f t="shared" si="6"/>
        <v>1078</v>
      </c>
      <c r="CA34" s="3">
        <v>8292</v>
      </c>
      <c r="CB34" s="3"/>
      <c r="CC34" s="3">
        <v>2788</v>
      </c>
      <c r="CD34" s="3">
        <v>8270</v>
      </c>
      <c r="CE34" s="3">
        <v>4100</v>
      </c>
      <c r="CF34" s="3">
        <v>2</v>
      </c>
      <c r="CG34" s="3"/>
      <c r="CH34" s="3">
        <v>7862</v>
      </c>
      <c r="CI34" s="3">
        <v>100</v>
      </c>
      <c r="CJ34" s="3">
        <v>372</v>
      </c>
      <c r="CK34" s="7">
        <f t="shared" si="7"/>
        <v>31786</v>
      </c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7">
        <f t="shared" si="8"/>
        <v>0</v>
      </c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7">
        <f t="shared" si="9"/>
        <v>0</v>
      </c>
      <c r="DH34" s="3"/>
      <c r="DI34" s="3">
        <v>538</v>
      </c>
      <c r="DJ34" s="3"/>
      <c r="DK34" s="3"/>
      <c r="DL34" s="3">
        <v>2479</v>
      </c>
      <c r="DM34" s="3"/>
      <c r="DN34" s="3"/>
      <c r="DO34" s="3"/>
      <c r="DP34" s="3"/>
      <c r="DQ34" s="3"/>
      <c r="DR34" s="7">
        <f t="shared" si="10"/>
        <v>3017</v>
      </c>
      <c r="DS34" s="3"/>
      <c r="DT34" s="3"/>
      <c r="DU34" s="3">
        <v>3320</v>
      </c>
      <c r="DV34" s="3"/>
      <c r="DW34" s="3">
        <v>1871</v>
      </c>
      <c r="DX34" s="3"/>
      <c r="DY34" s="3"/>
      <c r="DZ34" s="3"/>
      <c r="EA34" s="3"/>
      <c r="EB34" s="3"/>
      <c r="EC34" s="7">
        <f t="shared" si="11"/>
        <v>5191</v>
      </c>
      <c r="ED34" s="3"/>
      <c r="EE34" s="3"/>
      <c r="EF34" s="3"/>
      <c r="EG34" s="3"/>
      <c r="EH34" s="3"/>
      <c r="EI34" s="3"/>
      <c r="EJ34" s="3"/>
      <c r="EK34" s="3"/>
      <c r="EL34" s="3">
        <v>4264</v>
      </c>
      <c r="EM34" s="3"/>
      <c r="EN34" s="7">
        <f t="shared" si="12"/>
        <v>4264</v>
      </c>
      <c r="EO34" s="3">
        <v>1119</v>
      </c>
      <c r="EP34" s="3"/>
      <c r="EQ34" s="3">
        <v>1508</v>
      </c>
      <c r="ER34" s="3"/>
      <c r="ES34" s="3"/>
      <c r="ET34" s="3">
        <v>4207</v>
      </c>
      <c r="EU34" s="3"/>
      <c r="EV34" s="3"/>
      <c r="EW34" s="3">
        <v>5015</v>
      </c>
      <c r="EX34" s="3"/>
      <c r="EY34" s="7">
        <f t="shared" si="13"/>
        <v>11849</v>
      </c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7">
        <f t="shared" si="14"/>
        <v>0</v>
      </c>
    </row>
    <row r="35" spans="1:166" ht="12.75">
      <c r="A35" s="6" t="s">
        <v>29</v>
      </c>
      <c r="B35" s="3"/>
      <c r="C35" s="3">
        <v>124</v>
      </c>
      <c r="D35" s="3"/>
      <c r="E35" s="3"/>
      <c r="F35" s="3"/>
      <c r="G35" s="3"/>
      <c r="H35" s="3"/>
      <c r="I35" s="3"/>
      <c r="J35" s="3"/>
      <c r="K35" s="3"/>
      <c r="L35" s="7">
        <f t="shared" si="0"/>
        <v>124</v>
      </c>
      <c r="M35" s="3"/>
      <c r="N35" s="3"/>
      <c r="O35" s="3"/>
      <c r="P35" s="3"/>
      <c r="Q35" s="3">
        <v>534</v>
      </c>
      <c r="R35" s="3"/>
      <c r="S35" s="3">
        <v>2558</v>
      </c>
      <c r="T35" s="3"/>
      <c r="U35" s="3"/>
      <c r="V35" s="3"/>
      <c r="W35" s="7">
        <f t="shared" si="1"/>
        <v>3092</v>
      </c>
      <c r="X35" s="3"/>
      <c r="Y35" s="3"/>
      <c r="Z35" s="3"/>
      <c r="AA35" s="3"/>
      <c r="AB35" s="3"/>
      <c r="AC35" s="3"/>
      <c r="AD35" s="3"/>
      <c r="AE35" s="3"/>
      <c r="AF35" s="3"/>
      <c r="AG35" s="3">
        <v>1068</v>
      </c>
      <c r="AH35" s="7">
        <f t="shared" si="2"/>
        <v>1068</v>
      </c>
      <c r="AI35" s="3">
        <v>2080</v>
      </c>
      <c r="AJ35" s="3">
        <v>944</v>
      </c>
      <c r="AK35" s="3"/>
      <c r="AL35" s="3">
        <v>410</v>
      </c>
      <c r="AM35" s="3">
        <v>1068</v>
      </c>
      <c r="AN35" s="3">
        <v>535</v>
      </c>
      <c r="AO35" s="3">
        <v>7438</v>
      </c>
      <c r="AP35" s="3"/>
      <c r="AQ35" s="3"/>
      <c r="AR35" s="3"/>
      <c r="AS35" s="7">
        <f t="shared" si="3"/>
        <v>12475</v>
      </c>
      <c r="AT35" s="3"/>
      <c r="AU35" s="3"/>
      <c r="AV35" s="3">
        <v>16226</v>
      </c>
      <c r="AW35" s="3">
        <v>534</v>
      </c>
      <c r="AX35" s="3"/>
      <c r="AY35" s="3">
        <v>46</v>
      </c>
      <c r="AZ35" s="3"/>
      <c r="BA35" s="3"/>
      <c r="BB35" s="3"/>
      <c r="BC35" s="3"/>
      <c r="BD35" s="7">
        <f t="shared" si="4"/>
        <v>16806</v>
      </c>
      <c r="BE35" s="3"/>
      <c r="BF35" s="3">
        <v>676</v>
      </c>
      <c r="BG35" s="3">
        <v>906</v>
      </c>
      <c r="BH35" s="3">
        <v>775</v>
      </c>
      <c r="BI35" s="3"/>
      <c r="BJ35" s="3"/>
      <c r="BK35" s="3"/>
      <c r="BL35" s="3"/>
      <c r="BM35" s="3">
        <v>907</v>
      </c>
      <c r="BN35" s="3">
        <v>124</v>
      </c>
      <c r="BO35" s="7">
        <f t="shared" si="5"/>
        <v>3388</v>
      </c>
      <c r="BP35" s="3"/>
      <c r="BQ35" s="3"/>
      <c r="BR35" s="3">
        <v>6047</v>
      </c>
      <c r="BS35" s="3"/>
      <c r="BT35" s="3"/>
      <c r="BU35" s="3"/>
      <c r="BV35" s="3"/>
      <c r="BW35" s="3"/>
      <c r="BX35" s="3"/>
      <c r="BY35" s="3"/>
      <c r="BZ35" s="7">
        <f t="shared" si="6"/>
        <v>6047</v>
      </c>
      <c r="CA35" s="3">
        <v>124</v>
      </c>
      <c r="CB35" s="3"/>
      <c r="CC35" s="3">
        <v>3524</v>
      </c>
      <c r="CD35" s="3">
        <v>2452</v>
      </c>
      <c r="CE35" s="3"/>
      <c r="CF35" s="3"/>
      <c r="CG35" s="3"/>
      <c r="CH35" s="3">
        <v>125</v>
      </c>
      <c r="CI35" s="3"/>
      <c r="CJ35" s="3">
        <v>410</v>
      </c>
      <c r="CK35" s="7">
        <f t="shared" si="7"/>
        <v>6635</v>
      </c>
      <c r="CL35" s="3"/>
      <c r="CM35" s="3"/>
      <c r="CN35" s="3"/>
      <c r="CO35" s="3"/>
      <c r="CP35" s="3"/>
      <c r="CQ35" s="3"/>
      <c r="CR35" s="3">
        <v>92</v>
      </c>
      <c r="CS35" s="3"/>
      <c r="CT35" s="3"/>
      <c r="CU35" s="3"/>
      <c r="CV35" s="7">
        <f t="shared" si="8"/>
        <v>92</v>
      </c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7">
        <f t="shared" si="9"/>
        <v>0</v>
      </c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7">
        <f t="shared" si="10"/>
        <v>0</v>
      </c>
      <c r="DS35" s="3"/>
      <c r="DT35" s="3"/>
      <c r="DU35" s="3"/>
      <c r="DV35" s="3"/>
      <c r="DW35" s="3">
        <v>1060</v>
      </c>
      <c r="DX35" s="3"/>
      <c r="DY35" s="3"/>
      <c r="DZ35" s="3"/>
      <c r="EA35" s="3"/>
      <c r="EB35" s="3"/>
      <c r="EC35" s="7">
        <f t="shared" si="11"/>
        <v>1060</v>
      </c>
      <c r="ED35" s="3"/>
      <c r="EE35" s="3"/>
      <c r="EF35" s="3"/>
      <c r="EG35" s="3"/>
      <c r="EH35" s="3"/>
      <c r="EI35" s="3"/>
      <c r="EJ35" s="3">
        <v>17792</v>
      </c>
      <c r="EK35" s="3"/>
      <c r="EL35" s="3"/>
      <c r="EM35" s="3"/>
      <c r="EN35" s="7">
        <f t="shared" si="12"/>
        <v>17792</v>
      </c>
      <c r="EO35" s="3"/>
      <c r="EP35" s="3"/>
      <c r="EQ35" s="3">
        <v>409</v>
      </c>
      <c r="ER35" s="3"/>
      <c r="ES35" s="3"/>
      <c r="ET35" s="3">
        <v>456</v>
      </c>
      <c r="EU35" s="3"/>
      <c r="EV35" s="3"/>
      <c r="EW35" s="3">
        <v>2259</v>
      </c>
      <c r="EX35" s="3"/>
      <c r="EY35" s="7">
        <f t="shared" si="13"/>
        <v>3124</v>
      </c>
      <c r="EZ35" s="3">
        <v>802</v>
      </c>
      <c r="FA35" s="3"/>
      <c r="FB35" s="3"/>
      <c r="FC35" s="3"/>
      <c r="FD35" s="3"/>
      <c r="FE35" s="3"/>
      <c r="FF35" s="3"/>
      <c r="FG35" s="3"/>
      <c r="FH35" s="3"/>
      <c r="FI35" s="3"/>
      <c r="FJ35" s="7">
        <f t="shared" si="14"/>
        <v>802</v>
      </c>
    </row>
    <row r="36" spans="1:166" ht="12.75">
      <c r="A36" s="6" t="s">
        <v>32</v>
      </c>
      <c r="B36" s="3"/>
      <c r="C36" s="3">
        <v>678</v>
      </c>
      <c r="D36" s="3"/>
      <c r="E36" s="3"/>
      <c r="F36" s="3"/>
      <c r="G36" s="3">
        <v>1349</v>
      </c>
      <c r="H36" s="3"/>
      <c r="I36" s="3"/>
      <c r="J36" s="3"/>
      <c r="K36" s="3"/>
      <c r="L36" s="7">
        <f t="shared" si="0"/>
        <v>2027</v>
      </c>
      <c r="M36" s="3"/>
      <c r="N36" s="3"/>
      <c r="O36" s="3">
        <v>142</v>
      </c>
      <c r="P36" s="3"/>
      <c r="Q36" s="3"/>
      <c r="R36" s="3"/>
      <c r="S36" s="3"/>
      <c r="T36" s="3"/>
      <c r="U36" s="3"/>
      <c r="V36" s="3"/>
      <c r="W36" s="7">
        <f t="shared" si="1"/>
        <v>142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7">
        <f t="shared" si="2"/>
        <v>0</v>
      </c>
      <c r="AI36" s="3"/>
      <c r="AJ36" s="3">
        <v>98</v>
      </c>
      <c r="AK36" s="3"/>
      <c r="AL36" s="3"/>
      <c r="AM36" s="3"/>
      <c r="AN36" s="3">
        <v>142</v>
      </c>
      <c r="AO36" s="3"/>
      <c r="AP36" s="3"/>
      <c r="AQ36" s="3"/>
      <c r="AR36" s="3">
        <v>284</v>
      </c>
      <c r="AS36" s="7">
        <f t="shared" si="3"/>
        <v>524</v>
      </c>
      <c r="AT36" s="3"/>
      <c r="AU36" s="3"/>
      <c r="AV36" s="3"/>
      <c r="AW36" s="3"/>
      <c r="AX36" s="3"/>
      <c r="AY36" s="3"/>
      <c r="AZ36" s="3">
        <v>9068</v>
      </c>
      <c r="BA36" s="3"/>
      <c r="BB36" s="3"/>
      <c r="BC36" s="3"/>
      <c r="BD36" s="7">
        <f t="shared" si="4"/>
        <v>9068</v>
      </c>
      <c r="BE36" s="3"/>
      <c r="BF36" s="3">
        <v>71</v>
      </c>
      <c r="BG36" s="3"/>
      <c r="BH36" s="3">
        <v>239</v>
      </c>
      <c r="BI36" s="3"/>
      <c r="BJ36" s="3">
        <v>143</v>
      </c>
      <c r="BK36" s="3"/>
      <c r="BL36" s="3"/>
      <c r="BM36" s="3">
        <v>936</v>
      </c>
      <c r="BN36" s="3">
        <v>96</v>
      </c>
      <c r="BO36" s="7">
        <f t="shared" si="5"/>
        <v>1485</v>
      </c>
      <c r="BP36" s="3"/>
      <c r="BQ36" s="3"/>
      <c r="BR36" s="3"/>
      <c r="BS36" s="3">
        <v>15744</v>
      </c>
      <c r="BT36" s="3"/>
      <c r="BU36" s="3"/>
      <c r="BV36" s="3"/>
      <c r="BW36" s="3"/>
      <c r="BX36" s="3"/>
      <c r="BY36" s="3"/>
      <c r="BZ36" s="7">
        <f t="shared" si="6"/>
        <v>15744</v>
      </c>
      <c r="CA36" s="3"/>
      <c r="CB36" s="3"/>
      <c r="CC36" s="3"/>
      <c r="CD36" s="3"/>
      <c r="CE36" s="3"/>
      <c r="CF36" s="3"/>
      <c r="CG36" s="3"/>
      <c r="CH36" s="3">
        <v>142</v>
      </c>
      <c r="CI36" s="3"/>
      <c r="CJ36" s="3"/>
      <c r="CK36" s="7">
        <f t="shared" si="7"/>
        <v>142</v>
      </c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7">
        <f t="shared" si="8"/>
        <v>0</v>
      </c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7">
        <f t="shared" si="9"/>
        <v>0</v>
      </c>
      <c r="DH36" s="3"/>
      <c r="DI36" s="3">
        <v>1703</v>
      </c>
      <c r="DJ36" s="3"/>
      <c r="DK36" s="3"/>
      <c r="DL36" s="3"/>
      <c r="DM36" s="3"/>
      <c r="DN36" s="3"/>
      <c r="DO36" s="3"/>
      <c r="DP36" s="3"/>
      <c r="DQ36" s="3"/>
      <c r="DR36" s="7">
        <f t="shared" si="10"/>
        <v>1703</v>
      </c>
      <c r="DS36" s="3"/>
      <c r="DT36" s="3"/>
      <c r="DU36" s="3"/>
      <c r="DV36" s="3"/>
      <c r="DW36" s="3"/>
      <c r="DX36" s="3">
        <v>26821</v>
      </c>
      <c r="DY36" s="3">
        <v>4092</v>
      </c>
      <c r="DZ36" s="3">
        <v>264</v>
      </c>
      <c r="EA36" s="3"/>
      <c r="EB36" s="3">
        <v>62</v>
      </c>
      <c r="EC36" s="7">
        <f t="shared" si="11"/>
        <v>31239</v>
      </c>
      <c r="ED36" s="3"/>
      <c r="EE36" s="3"/>
      <c r="EF36" s="3">
        <v>142</v>
      </c>
      <c r="EG36" s="3"/>
      <c r="EH36" s="3"/>
      <c r="EI36" s="3"/>
      <c r="EJ36" s="3"/>
      <c r="EK36" s="3"/>
      <c r="EL36" s="3"/>
      <c r="EM36" s="3"/>
      <c r="EN36" s="7">
        <f t="shared" si="12"/>
        <v>142</v>
      </c>
      <c r="EO36" s="3"/>
      <c r="EP36" s="3"/>
      <c r="EQ36" s="3">
        <v>142</v>
      </c>
      <c r="ER36" s="3"/>
      <c r="ES36" s="3"/>
      <c r="ET36" s="3">
        <v>97</v>
      </c>
      <c r="EU36" s="3"/>
      <c r="EV36" s="3"/>
      <c r="EW36" s="3">
        <v>414</v>
      </c>
      <c r="EX36" s="3"/>
      <c r="EY36" s="7">
        <f t="shared" si="13"/>
        <v>653</v>
      </c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7">
        <f t="shared" si="14"/>
        <v>0</v>
      </c>
    </row>
    <row r="37" spans="1:166" ht="12.75">
      <c r="A37" s="6" t="s">
        <v>33</v>
      </c>
      <c r="B37" s="3">
        <v>3382</v>
      </c>
      <c r="C37" s="3">
        <v>3822</v>
      </c>
      <c r="D37" s="3">
        <v>16</v>
      </c>
      <c r="E37" s="3"/>
      <c r="F37" s="3"/>
      <c r="G37" s="3">
        <v>3108</v>
      </c>
      <c r="H37" s="3">
        <v>9459</v>
      </c>
      <c r="I37" s="3"/>
      <c r="J37" s="3">
        <v>237</v>
      </c>
      <c r="K37" s="3">
        <v>23173</v>
      </c>
      <c r="L37" s="7">
        <f t="shared" si="0"/>
        <v>43197</v>
      </c>
      <c r="M37" s="3"/>
      <c r="N37" s="3">
        <v>1586</v>
      </c>
      <c r="O37" s="3">
        <v>514</v>
      </c>
      <c r="P37" s="3"/>
      <c r="Q37" s="3"/>
      <c r="R37" s="3"/>
      <c r="S37" s="3"/>
      <c r="T37" s="3"/>
      <c r="U37" s="3"/>
      <c r="V37" s="3"/>
      <c r="W37" s="7">
        <f t="shared" si="1"/>
        <v>2100</v>
      </c>
      <c r="X37" s="3"/>
      <c r="Y37" s="3"/>
      <c r="Z37" s="3">
        <v>693</v>
      </c>
      <c r="AA37" s="3">
        <v>16911</v>
      </c>
      <c r="AB37" s="3"/>
      <c r="AC37" s="3"/>
      <c r="AD37" s="3"/>
      <c r="AE37" s="3"/>
      <c r="AF37" s="3"/>
      <c r="AG37" s="3">
        <v>1408</v>
      </c>
      <c r="AH37" s="7">
        <f t="shared" si="2"/>
        <v>19012</v>
      </c>
      <c r="AI37" s="3"/>
      <c r="AJ37" s="3">
        <v>1983</v>
      </c>
      <c r="AK37" s="3"/>
      <c r="AL37" s="3">
        <v>236</v>
      </c>
      <c r="AM37" s="3">
        <v>399</v>
      </c>
      <c r="AN37" s="3">
        <v>478</v>
      </c>
      <c r="AO37" s="3"/>
      <c r="AP37" s="3">
        <v>4926</v>
      </c>
      <c r="AQ37" s="3">
        <v>17108</v>
      </c>
      <c r="AR37" s="3">
        <v>207</v>
      </c>
      <c r="AS37" s="7">
        <f t="shared" si="3"/>
        <v>25337</v>
      </c>
      <c r="AT37" s="3"/>
      <c r="AU37" s="3"/>
      <c r="AV37" s="3"/>
      <c r="AW37" s="3">
        <v>1030</v>
      </c>
      <c r="AX37" s="3"/>
      <c r="AY37" s="3"/>
      <c r="AZ37" s="3"/>
      <c r="BA37" s="3"/>
      <c r="BB37" s="3"/>
      <c r="BC37" s="3"/>
      <c r="BD37" s="7">
        <f t="shared" si="4"/>
        <v>1030</v>
      </c>
      <c r="BE37" s="3"/>
      <c r="BF37" s="3">
        <v>1261</v>
      </c>
      <c r="BG37" s="3">
        <v>2894</v>
      </c>
      <c r="BH37" s="3">
        <v>2426</v>
      </c>
      <c r="BI37" s="3">
        <v>7268</v>
      </c>
      <c r="BJ37" s="3">
        <v>951</v>
      </c>
      <c r="BK37" s="3">
        <v>5972</v>
      </c>
      <c r="BL37" s="3"/>
      <c r="BM37" s="3">
        <v>2880</v>
      </c>
      <c r="BN37" s="3">
        <v>849</v>
      </c>
      <c r="BO37" s="7">
        <f t="shared" si="5"/>
        <v>24501</v>
      </c>
      <c r="BP37" s="3">
        <v>146</v>
      </c>
      <c r="BQ37" s="3"/>
      <c r="BR37" s="3"/>
      <c r="BS37" s="3"/>
      <c r="BT37" s="3"/>
      <c r="BU37" s="3"/>
      <c r="BV37" s="3"/>
      <c r="BW37" s="3"/>
      <c r="BX37" s="3">
        <v>3838</v>
      </c>
      <c r="BY37" s="3">
        <v>6959</v>
      </c>
      <c r="BZ37" s="7">
        <f t="shared" si="6"/>
        <v>10943</v>
      </c>
      <c r="CA37" s="3">
        <v>1342</v>
      </c>
      <c r="CB37" s="3"/>
      <c r="CC37" s="3">
        <v>3033</v>
      </c>
      <c r="CD37" s="3">
        <v>678</v>
      </c>
      <c r="CE37" s="3"/>
      <c r="CF37" s="3"/>
      <c r="CG37" s="3"/>
      <c r="CH37" s="3">
        <v>1205</v>
      </c>
      <c r="CI37" s="3"/>
      <c r="CJ37" s="3"/>
      <c r="CK37" s="7">
        <f t="shared" si="7"/>
        <v>6258</v>
      </c>
      <c r="CL37" s="3"/>
      <c r="CM37" s="3"/>
      <c r="CN37" s="3"/>
      <c r="CO37" s="3"/>
      <c r="CP37" s="3">
        <v>27</v>
      </c>
      <c r="CQ37" s="3"/>
      <c r="CR37" s="3"/>
      <c r="CS37" s="3"/>
      <c r="CT37" s="3"/>
      <c r="CU37" s="3">
        <v>17034</v>
      </c>
      <c r="CV37" s="7">
        <f t="shared" si="8"/>
        <v>17061</v>
      </c>
      <c r="CW37" s="3"/>
      <c r="CX37" s="3">
        <v>267</v>
      </c>
      <c r="CY37" s="3"/>
      <c r="CZ37" s="3"/>
      <c r="DA37" s="3"/>
      <c r="DB37" s="3">
        <v>6616</v>
      </c>
      <c r="DC37" s="3"/>
      <c r="DD37" s="3"/>
      <c r="DE37" s="3"/>
      <c r="DF37" s="3"/>
      <c r="DG37" s="7">
        <f t="shared" si="9"/>
        <v>6883</v>
      </c>
      <c r="DH37" s="3">
        <v>96</v>
      </c>
      <c r="DI37" s="3">
        <v>1011</v>
      </c>
      <c r="DJ37" s="3"/>
      <c r="DK37" s="3">
        <v>1310</v>
      </c>
      <c r="DL37" s="3"/>
      <c r="DM37" s="3"/>
      <c r="DN37" s="3">
        <v>36649</v>
      </c>
      <c r="DO37" s="3">
        <v>484</v>
      </c>
      <c r="DP37" s="3"/>
      <c r="DQ37" s="3"/>
      <c r="DR37" s="7">
        <f t="shared" si="10"/>
        <v>39550</v>
      </c>
      <c r="DS37" s="3"/>
      <c r="DT37" s="3">
        <v>810</v>
      </c>
      <c r="DU37" s="3"/>
      <c r="DV37" s="3"/>
      <c r="DW37" s="3">
        <v>1037</v>
      </c>
      <c r="DX37" s="3">
        <v>1006</v>
      </c>
      <c r="DY37" s="3"/>
      <c r="DZ37" s="3"/>
      <c r="EA37" s="3"/>
      <c r="EB37" s="3"/>
      <c r="EC37" s="7">
        <f t="shared" si="11"/>
        <v>2853</v>
      </c>
      <c r="ED37" s="3"/>
      <c r="EE37" s="3"/>
      <c r="EF37" s="3">
        <v>17655</v>
      </c>
      <c r="EG37" s="3"/>
      <c r="EH37" s="3"/>
      <c r="EI37" s="3"/>
      <c r="EJ37" s="3"/>
      <c r="EK37" s="3"/>
      <c r="EL37" s="3"/>
      <c r="EM37" s="3"/>
      <c r="EN37" s="7">
        <f t="shared" si="12"/>
        <v>17655</v>
      </c>
      <c r="EO37" s="3">
        <v>5739</v>
      </c>
      <c r="EP37" s="3"/>
      <c r="EQ37" s="3">
        <v>3898</v>
      </c>
      <c r="ER37" s="3">
        <v>880</v>
      </c>
      <c r="ES37" s="3"/>
      <c r="ET37" s="3">
        <v>1609</v>
      </c>
      <c r="EU37" s="3"/>
      <c r="EV37" s="3"/>
      <c r="EW37" s="3">
        <v>2429</v>
      </c>
      <c r="EX37" s="3">
        <v>3108</v>
      </c>
      <c r="EY37" s="7">
        <f t="shared" si="13"/>
        <v>17663</v>
      </c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7">
        <f t="shared" si="14"/>
        <v>0</v>
      </c>
    </row>
    <row r="38" spans="1:166" ht="12.75">
      <c r="A38" s="6" t="s">
        <v>34</v>
      </c>
      <c r="B38" s="3"/>
      <c r="C38" s="3">
        <v>2087</v>
      </c>
      <c r="D38" s="3"/>
      <c r="E38" s="3"/>
      <c r="F38" s="3"/>
      <c r="G38" s="3"/>
      <c r="H38" s="3"/>
      <c r="I38" s="3">
        <v>82</v>
      </c>
      <c r="J38" s="3">
        <v>330</v>
      </c>
      <c r="K38" s="3"/>
      <c r="L38" s="7">
        <f t="shared" si="0"/>
        <v>2499</v>
      </c>
      <c r="M38" s="3"/>
      <c r="N38" s="3"/>
      <c r="O38" s="3">
        <v>713</v>
      </c>
      <c r="P38" s="3"/>
      <c r="Q38" s="3">
        <v>660</v>
      </c>
      <c r="R38" s="3"/>
      <c r="S38" s="3"/>
      <c r="T38" s="3"/>
      <c r="U38" s="3"/>
      <c r="V38" s="3"/>
      <c r="W38" s="7">
        <f t="shared" si="1"/>
        <v>1373</v>
      </c>
      <c r="X38" s="3"/>
      <c r="Y38" s="3">
        <v>2419</v>
      </c>
      <c r="Z38" s="3">
        <v>1398</v>
      </c>
      <c r="AA38" s="3"/>
      <c r="AB38" s="3"/>
      <c r="AC38" s="3"/>
      <c r="AD38" s="3">
        <v>372</v>
      </c>
      <c r="AE38" s="3"/>
      <c r="AF38" s="3"/>
      <c r="AG38" s="3">
        <v>1088</v>
      </c>
      <c r="AH38" s="7">
        <f t="shared" si="2"/>
        <v>5277</v>
      </c>
      <c r="AI38" s="3"/>
      <c r="AJ38" s="3">
        <v>872</v>
      </c>
      <c r="AK38" s="3"/>
      <c r="AL38" s="3">
        <v>412</v>
      </c>
      <c r="AM38" s="3">
        <v>1846</v>
      </c>
      <c r="AN38" s="3">
        <v>994</v>
      </c>
      <c r="AO38" s="3"/>
      <c r="AP38" s="3"/>
      <c r="AQ38" s="3"/>
      <c r="AR38" s="3"/>
      <c r="AS38" s="7">
        <f t="shared" si="3"/>
        <v>4124</v>
      </c>
      <c r="AT38" s="3"/>
      <c r="AU38" s="3">
        <v>16</v>
      </c>
      <c r="AV38" s="3"/>
      <c r="AW38" s="3">
        <v>1383</v>
      </c>
      <c r="AX38" s="3"/>
      <c r="AY38" s="3"/>
      <c r="AZ38" s="3"/>
      <c r="BA38" s="3"/>
      <c r="BB38" s="3"/>
      <c r="BC38" s="3"/>
      <c r="BD38" s="7">
        <f t="shared" si="4"/>
        <v>1399</v>
      </c>
      <c r="BE38" s="3"/>
      <c r="BF38" s="3">
        <v>82</v>
      </c>
      <c r="BG38" s="3"/>
      <c r="BH38" s="3">
        <v>3847</v>
      </c>
      <c r="BI38" s="3"/>
      <c r="BJ38" s="3">
        <v>942</v>
      </c>
      <c r="BK38" s="3"/>
      <c r="BL38" s="3"/>
      <c r="BM38" s="3">
        <v>2169</v>
      </c>
      <c r="BN38" s="3">
        <v>1707</v>
      </c>
      <c r="BO38" s="7">
        <f t="shared" si="5"/>
        <v>8747</v>
      </c>
      <c r="BP38" s="3"/>
      <c r="BQ38" s="3">
        <v>776</v>
      </c>
      <c r="BR38" s="3"/>
      <c r="BS38" s="3"/>
      <c r="BT38" s="3"/>
      <c r="BU38" s="3"/>
      <c r="BV38" s="3"/>
      <c r="BW38" s="3"/>
      <c r="BX38" s="3"/>
      <c r="BY38" s="3"/>
      <c r="BZ38" s="7">
        <f t="shared" si="6"/>
        <v>776</v>
      </c>
      <c r="CA38" s="3">
        <v>5856</v>
      </c>
      <c r="CB38" s="3"/>
      <c r="CC38" s="3">
        <v>2502</v>
      </c>
      <c r="CD38" s="3">
        <v>1687</v>
      </c>
      <c r="CE38" s="3"/>
      <c r="CF38" s="3">
        <v>1989</v>
      </c>
      <c r="CG38" s="3"/>
      <c r="CH38" s="3">
        <v>5185</v>
      </c>
      <c r="CI38" s="3">
        <v>1845</v>
      </c>
      <c r="CJ38" s="3">
        <v>330</v>
      </c>
      <c r="CK38" s="7">
        <f t="shared" si="7"/>
        <v>19394</v>
      </c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7">
        <f t="shared" si="8"/>
        <v>0</v>
      </c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7">
        <f t="shared" si="9"/>
        <v>0</v>
      </c>
      <c r="DH38" s="3"/>
      <c r="DI38" s="3">
        <v>329</v>
      </c>
      <c r="DJ38" s="3"/>
      <c r="DK38" s="3"/>
      <c r="DL38" s="3">
        <v>2143</v>
      </c>
      <c r="DM38" s="3"/>
      <c r="DN38" s="3"/>
      <c r="DO38" s="3"/>
      <c r="DP38" s="3"/>
      <c r="DQ38" s="3"/>
      <c r="DR38" s="7">
        <f t="shared" si="10"/>
        <v>2472</v>
      </c>
      <c r="DS38" s="3"/>
      <c r="DT38" s="3"/>
      <c r="DU38" s="3"/>
      <c r="DV38" s="3"/>
      <c r="DW38" s="3">
        <v>1787</v>
      </c>
      <c r="DX38" s="3"/>
      <c r="DY38" s="3"/>
      <c r="DZ38" s="3"/>
      <c r="EA38" s="3"/>
      <c r="EB38" s="3"/>
      <c r="EC38" s="7">
        <f t="shared" si="11"/>
        <v>1787</v>
      </c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7">
        <f t="shared" si="12"/>
        <v>0</v>
      </c>
      <c r="EO38" s="3">
        <v>770</v>
      </c>
      <c r="EP38" s="3">
        <v>82</v>
      </c>
      <c r="EQ38" s="3">
        <v>1370</v>
      </c>
      <c r="ER38" s="3"/>
      <c r="ES38" s="3"/>
      <c r="ET38" s="3">
        <v>2995</v>
      </c>
      <c r="EU38" s="3"/>
      <c r="EV38" s="3"/>
      <c r="EW38" s="3">
        <v>2647</v>
      </c>
      <c r="EX38" s="3"/>
      <c r="EY38" s="7">
        <f t="shared" si="13"/>
        <v>7864</v>
      </c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7">
        <f t="shared" si="14"/>
        <v>0</v>
      </c>
    </row>
    <row r="39" spans="1:166" ht="12.75">
      <c r="A39" s="6" t="s">
        <v>35</v>
      </c>
      <c r="B39" s="3"/>
      <c r="C39" s="3"/>
      <c r="D39" s="3"/>
      <c r="E39" s="3"/>
      <c r="F39" s="3"/>
      <c r="G39" s="3"/>
      <c r="H39" s="3"/>
      <c r="I39" s="3"/>
      <c r="J39" s="3">
        <v>685</v>
      </c>
      <c r="K39" s="3"/>
      <c r="L39" s="7">
        <f t="shared" si="0"/>
        <v>685</v>
      </c>
      <c r="M39" s="3"/>
      <c r="N39" s="3">
        <v>760</v>
      </c>
      <c r="O39" s="3"/>
      <c r="P39" s="3"/>
      <c r="Q39" s="3"/>
      <c r="R39" s="3"/>
      <c r="S39" s="3"/>
      <c r="T39" s="3"/>
      <c r="U39" s="3"/>
      <c r="V39" s="3"/>
      <c r="W39" s="7">
        <f t="shared" si="1"/>
        <v>760</v>
      </c>
      <c r="X39" s="3"/>
      <c r="Y39" s="3"/>
      <c r="Z39" s="3">
        <v>1225</v>
      </c>
      <c r="AA39" s="3"/>
      <c r="AB39" s="3"/>
      <c r="AC39" s="3"/>
      <c r="AD39" s="3"/>
      <c r="AE39" s="3"/>
      <c r="AF39" s="3"/>
      <c r="AG39" s="3">
        <v>758</v>
      </c>
      <c r="AH39" s="7">
        <f t="shared" si="2"/>
        <v>1983</v>
      </c>
      <c r="AI39" s="3"/>
      <c r="AJ39" s="3">
        <v>3753</v>
      </c>
      <c r="AK39" s="3">
        <v>554</v>
      </c>
      <c r="AL39" s="3"/>
      <c r="AM39" s="3"/>
      <c r="AN39" s="3">
        <v>758</v>
      </c>
      <c r="AO39" s="3"/>
      <c r="AP39" s="3"/>
      <c r="AQ39" s="3"/>
      <c r="AR39" s="3">
        <v>1366</v>
      </c>
      <c r="AS39" s="7">
        <f t="shared" si="3"/>
        <v>6431</v>
      </c>
      <c r="AT39" s="3"/>
      <c r="AU39" s="3"/>
      <c r="AV39" s="3"/>
      <c r="AW39" s="3">
        <v>4298</v>
      </c>
      <c r="AX39" s="3"/>
      <c r="AY39" s="3"/>
      <c r="AZ39" s="3"/>
      <c r="BA39" s="3"/>
      <c r="BB39" s="3"/>
      <c r="BC39" s="3"/>
      <c r="BD39" s="7">
        <f t="shared" si="4"/>
        <v>4298</v>
      </c>
      <c r="BE39" s="3">
        <v>22828</v>
      </c>
      <c r="BF39" s="3">
        <v>3719</v>
      </c>
      <c r="BG39" s="3">
        <v>3512</v>
      </c>
      <c r="BH39" s="3"/>
      <c r="BI39" s="3"/>
      <c r="BJ39" s="3"/>
      <c r="BK39" s="3"/>
      <c r="BL39" s="3"/>
      <c r="BM39" s="3">
        <v>1367</v>
      </c>
      <c r="BN39" s="3">
        <v>613</v>
      </c>
      <c r="BO39" s="7">
        <f t="shared" si="5"/>
        <v>32039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7">
        <f t="shared" si="6"/>
        <v>0</v>
      </c>
      <c r="CA39" s="3"/>
      <c r="CB39" s="3"/>
      <c r="CC39" s="3"/>
      <c r="CD39" s="3"/>
      <c r="CE39" s="3"/>
      <c r="CF39" s="3"/>
      <c r="CG39" s="3"/>
      <c r="CH39" s="3">
        <v>685</v>
      </c>
      <c r="CI39" s="3"/>
      <c r="CJ39" s="3">
        <v>5457</v>
      </c>
      <c r="CK39" s="7">
        <f t="shared" si="7"/>
        <v>6142</v>
      </c>
      <c r="CL39" s="3"/>
      <c r="CM39" s="3"/>
      <c r="CN39" s="3"/>
      <c r="CO39" s="3"/>
      <c r="CP39" s="3"/>
      <c r="CQ39" s="3"/>
      <c r="CR39" s="3">
        <v>152</v>
      </c>
      <c r="CS39" s="3"/>
      <c r="CT39" s="3"/>
      <c r="CU39" s="3"/>
      <c r="CV39" s="7">
        <f t="shared" si="8"/>
        <v>152</v>
      </c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7">
        <f t="shared" si="9"/>
        <v>0</v>
      </c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7">
        <f t="shared" si="10"/>
        <v>0</v>
      </c>
      <c r="DS39" s="3"/>
      <c r="DT39" s="3"/>
      <c r="DU39" s="3">
        <v>15020</v>
      </c>
      <c r="DV39" s="3"/>
      <c r="DW39" s="3"/>
      <c r="DX39" s="3"/>
      <c r="DY39" s="3"/>
      <c r="DZ39" s="3"/>
      <c r="EA39" s="3"/>
      <c r="EB39" s="3"/>
      <c r="EC39" s="7">
        <f t="shared" si="11"/>
        <v>15020</v>
      </c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7">
        <f t="shared" si="12"/>
        <v>0</v>
      </c>
      <c r="EO39" s="3"/>
      <c r="EP39" s="3"/>
      <c r="EQ39" s="3"/>
      <c r="ER39" s="3"/>
      <c r="ES39" s="3"/>
      <c r="ET39" s="3">
        <v>612</v>
      </c>
      <c r="EU39" s="3"/>
      <c r="EV39" s="3"/>
      <c r="EW39" s="3">
        <v>3765</v>
      </c>
      <c r="EX39" s="3"/>
      <c r="EY39" s="7">
        <f t="shared" si="13"/>
        <v>4377</v>
      </c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7">
        <f t="shared" si="14"/>
        <v>0</v>
      </c>
    </row>
    <row r="40" spans="1:166" ht="12.75">
      <c r="A40" s="6" t="s">
        <v>36</v>
      </c>
      <c r="B40" s="3">
        <v>3466</v>
      </c>
      <c r="C40" s="3">
        <v>10657</v>
      </c>
      <c r="D40" s="3">
        <v>24304</v>
      </c>
      <c r="E40" s="3"/>
      <c r="F40" s="3"/>
      <c r="G40" s="3">
        <v>6099</v>
      </c>
      <c r="H40" s="3">
        <v>3790</v>
      </c>
      <c r="I40" s="3"/>
      <c r="J40" s="3">
        <v>651</v>
      </c>
      <c r="K40" s="3"/>
      <c r="L40" s="7">
        <f t="shared" si="0"/>
        <v>48967</v>
      </c>
      <c r="M40" s="3"/>
      <c r="N40" s="3">
        <v>480</v>
      </c>
      <c r="O40" s="3">
        <v>699</v>
      </c>
      <c r="P40" s="3"/>
      <c r="Q40" s="3"/>
      <c r="R40" s="3">
        <v>6207</v>
      </c>
      <c r="S40" s="3"/>
      <c r="T40" s="3"/>
      <c r="U40" s="3"/>
      <c r="V40" s="3"/>
      <c r="W40" s="7">
        <f t="shared" si="1"/>
        <v>7386</v>
      </c>
      <c r="X40" s="3"/>
      <c r="Y40" s="3"/>
      <c r="Z40" s="3">
        <v>1157</v>
      </c>
      <c r="AA40" s="3">
        <v>3117</v>
      </c>
      <c r="AB40" s="3"/>
      <c r="AC40" s="3"/>
      <c r="AD40" s="3"/>
      <c r="AE40" s="3"/>
      <c r="AF40" s="3"/>
      <c r="AG40" s="3">
        <v>1852</v>
      </c>
      <c r="AH40" s="7">
        <f t="shared" si="2"/>
        <v>6126</v>
      </c>
      <c r="AI40" s="3"/>
      <c r="AJ40" s="3">
        <v>1649</v>
      </c>
      <c r="AK40" s="3"/>
      <c r="AL40" s="3">
        <v>2654</v>
      </c>
      <c r="AM40" s="3"/>
      <c r="AN40" s="3">
        <v>698</v>
      </c>
      <c r="AO40" s="3"/>
      <c r="AP40" s="3"/>
      <c r="AQ40" s="3">
        <v>17756</v>
      </c>
      <c r="AR40" s="3">
        <v>1363</v>
      </c>
      <c r="AS40" s="7">
        <f t="shared" si="3"/>
        <v>24120</v>
      </c>
      <c r="AT40" s="3"/>
      <c r="AU40" s="3"/>
      <c r="AV40" s="3"/>
      <c r="AW40" s="3">
        <v>1219</v>
      </c>
      <c r="AX40" s="3"/>
      <c r="AY40" s="3"/>
      <c r="AZ40" s="3">
        <v>11269</v>
      </c>
      <c r="BA40" s="3">
        <v>3431</v>
      </c>
      <c r="BB40" s="3"/>
      <c r="BC40" s="3"/>
      <c r="BD40" s="7">
        <f t="shared" si="4"/>
        <v>15919</v>
      </c>
      <c r="BE40" s="3"/>
      <c r="BF40" s="3">
        <v>847</v>
      </c>
      <c r="BG40" s="3">
        <v>2958</v>
      </c>
      <c r="BH40" s="3">
        <v>2363</v>
      </c>
      <c r="BI40" s="3">
        <v>1149</v>
      </c>
      <c r="BJ40" s="3">
        <v>1268</v>
      </c>
      <c r="BK40" s="3">
        <v>22479</v>
      </c>
      <c r="BL40" s="3"/>
      <c r="BM40" s="3">
        <v>2277</v>
      </c>
      <c r="BN40" s="3">
        <v>640</v>
      </c>
      <c r="BO40" s="7">
        <f t="shared" si="5"/>
        <v>33981</v>
      </c>
      <c r="BP40" s="3"/>
      <c r="BQ40" s="3"/>
      <c r="BR40" s="3"/>
      <c r="BS40" s="3"/>
      <c r="BT40" s="3"/>
      <c r="BU40" s="3">
        <v>370</v>
      </c>
      <c r="BV40" s="3"/>
      <c r="BW40" s="3"/>
      <c r="BX40" s="3"/>
      <c r="BY40" s="3"/>
      <c r="BZ40" s="7">
        <f t="shared" si="6"/>
        <v>370</v>
      </c>
      <c r="CA40" s="3">
        <v>1306</v>
      </c>
      <c r="CB40" s="3"/>
      <c r="CC40" s="3">
        <v>642</v>
      </c>
      <c r="CD40" s="3">
        <v>650</v>
      </c>
      <c r="CE40" s="3"/>
      <c r="CF40" s="3"/>
      <c r="CG40" s="3">
        <v>10038</v>
      </c>
      <c r="CH40" s="3">
        <v>1858</v>
      </c>
      <c r="CI40" s="3"/>
      <c r="CJ40" s="3"/>
      <c r="CK40" s="7">
        <f t="shared" si="7"/>
        <v>14494</v>
      </c>
      <c r="CL40" s="3"/>
      <c r="CM40" s="3"/>
      <c r="CN40" s="3"/>
      <c r="CO40" s="3"/>
      <c r="CP40" s="3"/>
      <c r="CQ40" s="3"/>
      <c r="CR40" s="3"/>
      <c r="CS40" s="3"/>
      <c r="CT40" s="3">
        <v>16511</v>
      </c>
      <c r="CU40" s="3">
        <v>11754</v>
      </c>
      <c r="CV40" s="7">
        <f t="shared" si="8"/>
        <v>28265</v>
      </c>
      <c r="CW40" s="3"/>
      <c r="CX40" s="3">
        <v>5453</v>
      </c>
      <c r="CY40" s="3"/>
      <c r="CZ40" s="3"/>
      <c r="DA40" s="3"/>
      <c r="DB40" s="3"/>
      <c r="DC40" s="3"/>
      <c r="DD40" s="3"/>
      <c r="DE40" s="3"/>
      <c r="DF40" s="3"/>
      <c r="DG40" s="7">
        <f t="shared" si="9"/>
        <v>5453</v>
      </c>
      <c r="DH40" s="3">
        <v>20752</v>
      </c>
      <c r="DI40" s="3">
        <v>6853</v>
      </c>
      <c r="DJ40" s="3">
        <v>5263</v>
      </c>
      <c r="DK40" s="3"/>
      <c r="DL40" s="3"/>
      <c r="DM40" s="3"/>
      <c r="DN40" s="3">
        <v>9744</v>
      </c>
      <c r="DO40" s="3">
        <v>506</v>
      </c>
      <c r="DP40" s="3"/>
      <c r="DQ40" s="3"/>
      <c r="DR40" s="7">
        <f t="shared" si="10"/>
        <v>43118</v>
      </c>
      <c r="DS40" s="3">
        <v>250</v>
      </c>
      <c r="DT40" s="3"/>
      <c r="DU40" s="3"/>
      <c r="DV40" s="3"/>
      <c r="DW40" s="3"/>
      <c r="DX40" s="3">
        <v>2966</v>
      </c>
      <c r="DY40" s="3">
        <v>2250</v>
      </c>
      <c r="DZ40" s="3"/>
      <c r="EA40" s="3"/>
      <c r="EB40" s="3">
        <v>330</v>
      </c>
      <c r="EC40" s="7">
        <f t="shared" si="11"/>
        <v>5796</v>
      </c>
      <c r="ED40" s="3"/>
      <c r="EE40" s="3"/>
      <c r="EF40" s="3">
        <v>7018</v>
      </c>
      <c r="EG40" s="3"/>
      <c r="EH40" s="3"/>
      <c r="EI40" s="3"/>
      <c r="EJ40" s="3"/>
      <c r="EK40" s="3"/>
      <c r="EL40" s="3"/>
      <c r="EM40" s="3"/>
      <c r="EN40" s="7">
        <f t="shared" si="12"/>
        <v>7018</v>
      </c>
      <c r="EO40" s="3"/>
      <c r="EP40" s="3"/>
      <c r="EQ40" s="3">
        <v>1060</v>
      </c>
      <c r="ER40" s="3"/>
      <c r="ES40" s="3"/>
      <c r="ET40" s="3">
        <v>2197</v>
      </c>
      <c r="EU40" s="3"/>
      <c r="EV40" s="3"/>
      <c r="EW40" s="3">
        <v>2008</v>
      </c>
      <c r="EX40" s="3"/>
      <c r="EY40" s="7">
        <f t="shared" si="13"/>
        <v>5265</v>
      </c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7">
        <f t="shared" si="14"/>
        <v>0</v>
      </c>
    </row>
    <row r="41" spans="1:166" ht="12.75">
      <c r="A41" s="6" t="s">
        <v>37</v>
      </c>
      <c r="B41" s="3"/>
      <c r="C41" s="3"/>
      <c r="D41" s="3"/>
      <c r="E41" s="3"/>
      <c r="F41" s="3"/>
      <c r="G41" s="3">
        <v>22</v>
      </c>
      <c r="H41" s="3"/>
      <c r="I41" s="3"/>
      <c r="J41" s="3"/>
      <c r="K41" s="3"/>
      <c r="L41" s="7">
        <f t="shared" si="0"/>
        <v>22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7">
        <f t="shared" si="1"/>
        <v>0</v>
      </c>
      <c r="X41" s="3"/>
      <c r="Y41" s="3"/>
      <c r="Z41" s="3"/>
      <c r="AA41" s="3"/>
      <c r="AB41" s="3">
        <v>334</v>
      </c>
      <c r="AC41" s="3"/>
      <c r="AD41" s="3"/>
      <c r="AE41" s="3"/>
      <c r="AF41" s="3"/>
      <c r="AG41" s="3"/>
      <c r="AH41" s="7">
        <f t="shared" si="2"/>
        <v>334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7">
        <f t="shared" si="3"/>
        <v>0</v>
      </c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7">
        <f t="shared" si="4"/>
        <v>0</v>
      </c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7">
        <f t="shared" si="5"/>
        <v>0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7">
        <f t="shared" si="6"/>
        <v>0</v>
      </c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7">
        <f t="shared" si="7"/>
        <v>0</v>
      </c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7">
        <f t="shared" si="8"/>
        <v>0</v>
      </c>
      <c r="CW41" s="3"/>
      <c r="CX41" s="3"/>
      <c r="CY41" s="3"/>
      <c r="CZ41" s="3"/>
      <c r="DA41" s="3">
        <v>5319</v>
      </c>
      <c r="DB41" s="3"/>
      <c r="DC41" s="3">
        <v>2508</v>
      </c>
      <c r="DD41" s="3"/>
      <c r="DE41" s="3"/>
      <c r="DF41" s="3"/>
      <c r="DG41" s="7">
        <f t="shared" si="9"/>
        <v>7827</v>
      </c>
      <c r="DH41" s="3"/>
      <c r="DI41" s="3">
        <v>22</v>
      </c>
      <c r="DJ41" s="3"/>
      <c r="DK41" s="3"/>
      <c r="DL41" s="3"/>
      <c r="DM41" s="3"/>
      <c r="DN41" s="3"/>
      <c r="DO41" s="3"/>
      <c r="DP41" s="3"/>
      <c r="DQ41" s="3"/>
      <c r="DR41" s="7">
        <f t="shared" si="10"/>
        <v>22</v>
      </c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7">
        <f t="shared" si="11"/>
        <v>0</v>
      </c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7">
        <f t="shared" si="12"/>
        <v>0</v>
      </c>
      <c r="EO41" s="3"/>
      <c r="EP41" s="3"/>
      <c r="EQ41" s="3"/>
      <c r="ER41" s="3"/>
      <c r="ES41" s="3"/>
      <c r="ET41" s="3"/>
      <c r="EU41" s="3"/>
      <c r="EV41" s="3"/>
      <c r="EW41" s="3"/>
      <c r="EX41" s="3">
        <v>22</v>
      </c>
      <c r="EY41" s="7">
        <f t="shared" si="13"/>
        <v>22</v>
      </c>
      <c r="EZ41" s="3"/>
      <c r="FA41" s="3"/>
      <c r="FB41" s="3"/>
      <c r="FC41" s="3"/>
      <c r="FD41" s="3"/>
      <c r="FE41" s="3">
        <v>264</v>
      </c>
      <c r="FF41" s="3"/>
      <c r="FG41" s="3"/>
      <c r="FH41" s="3"/>
      <c r="FI41" s="3"/>
      <c r="FJ41" s="7">
        <f t="shared" si="14"/>
        <v>264</v>
      </c>
    </row>
    <row r="42" spans="1:166" ht="12.75">
      <c r="A42" s="6" t="s">
        <v>38</v>
      </c>
      <c r="B42" s="3"/>
      <c r="C42" s="3"/>
      <c r="D42" s="3"/>
      <c r="E42" s="3"/>
      <c r="F42" s="3"/>
      <c r="G42" s="3"/>
      <c r="H42" s="3"/>
      <c r="I42" s="3"/>
      <c r="J42" s="3">
        <v>230</v>
      </c>
      <c r="K42" s="3"/>
      <c r="L42" s="7">
        <f t="shared" si="0"/>
        <v>230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7">
        <f t="shared" si="1"/>
        <v>0</v>
      </c>
      <c r="X42" s="3"/>
      <c r="Y42" s="3"/>
      <c r="Z42" s="3">
        <v>214</v>
      </c>
      <c r="AA42" s="3"/>
      <c r="AB42" s="3"/>
      <c r="AC42" s="3"/>
      <c r="AD42" s="3"/>
      <c r="AE42" s="3"/>
      <c r="AF42" s="3"/>
      <c r="AG42" s="3">
        <v>201</v>
      </c>
      <c r="AH42" s="7">
        <f t="shared" si="2"/>
        <v>415</v>
      </c>
      <c r="AI42" s="3"/>
      <c r="AJ42" s="3"/>
      <c r="AK42" s="3"/>
      <c r="AL42" s="3"/>
      <c r="AM42" s="3"/>
      <c r="AN42" s="3">
        <v>214</v>
      </c>
      <c r="AO42" s="3"/>
      <c r="AP42" s="3"/>
      <c r="AQ42" s="3"/>
      <c r="AR42" s="3">
        <v>1408</v>
      </c>
      <c r="AS42" s="7">
        <f t="shared" si="3"/>
        <v>1622</v>
      </c>
      <c r="AT42" s="3">
        <v>428</v>
      </c>
      <c r="AU42" s="3"/>
      <c r="AV42" s="3"/>
      <c r="AW42" s="3"/>
      <c r="AX42" s="3"/>
      <c r="AY42" s="3"/>
      <c r="AZ42" s="3"/>
      <c r="BA42" s="3"/>
      <c r="BB42" s="3"/>
      <c r="BC42" s="3"/>
      <c r="BD42" s="7">
        <f t="shared" si="4"/>
        <v>428</v>
      </c>
      <c r="BE42" s="3"/>
      <c r="BF42" s="3"/>
      <c r="BG42" s="3"/>
      <c r="BH42" s="3">
        <v>54</v>
      </c>
      <c r="BI42" s="3">
        <v>162</v>
      </c>
      <c r="BJ42" s="3">
        <v>336</v>
      </c>
      <c r="BK42" s="3"/>
      <c r="BL42" s="3"/>
      <c r="BM42" s="3">
        <v>230</v>
      </c>
      <c r="BN42" s="3">
        <v>2468</v>
      </c>
      <c r="BO42" s="7">
        <f t="shared" si="5"/>
        <v>3250</v>
      </c>
      <c r="BP42" s="3"/>
      <c r="BQ42" s="3"/>
      <c r="BR42" s="3"/>
      <c r="BS42" s="3"/>
      <c r="BT42" s="3"/>
      <c r="BU42" s="3">
        <v>1863</v>
      </c>
      <c r="BV42" s="3"/>
      <c r="BW42" s="3"/>
      <c r="BX42" s="3"/>
      <c r="BY42" s="3"/>
      <c r="BZ42" s="7">
        <f t="shared" si="6"/>
        <v>1863</v>
      </c>
      <c r="CA42" s="3"/>
      <c r="CB42" s="3"/>
      <c r="CC42" s="3">
        <v>230</v>
      </c>
      <c r="CD42" s="3"/>
      <c r="CE42" s="3"/>
      <c r="CF42" s="3"/>
      <c r="CG42" s="3"/>
      <c r="CH42" s="3">
        <v>396</v>
      </c>
      <c r="CI42" s="3"/>
      <c r="CJ42" s="3"/>
      <c r="CK42" s="7">
        <f t="shared" si="7"/>
        <v>626</v>
      </c>
      <c r="CL42" s="3"/>
      <c r="CM42" s="3"/>
      <c r="CN42" s="3"/>
      <c r="CO42" s="3">
        <v>231</v>
      </c>
      <c r="CP42" s="3"/>
      <c r="CQ42" s="3"/>
      <c r="CR42" s="3"/>
      <c r="CS42" s="3"/>
      <c r="CT42" s="3"/>
      <c r="CU42" s="3"/>
      <c r="CV42" s="7">
        <f t="shared" si="8"/>
        <v>231</v>
      </c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7">
        <f t="shared" si="9"/>
        <v>0</v>
      </c>
      <c r="DH42" s="3"/>
      <c r="DI42" s="3">
        <v>1641</v>
      </c>
      <c r="DJ42" s="3"/>
      <c r="DK42" s="3"/>
      <c r="DL42" s="3"/>
      <c r="DM42" s="3">
        <v>430</v>
      </c>
      <c r="DN42" s="3"/>
      <c r="DO42" s="3"/>
      <c r="DP42" s="3">
        <v>2925</v>
      </c>
      <c r="DQ42" s="3"/>
      <c r="DR42" s="7">
        <f t="shared" si="10"/>
        <v>4996</v>
      </c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7">
        <f t="shared" si="11"/>
        <v>0</v>
      </c>
      <c r="ED42" s="3"/>
      <c r="EE42" s="3"/>
      <c r="EF42" s="3"/>
      <c r="EG42" s="3"/>
      <c r="EH42" s="3"/>
      <c r="EI42" s="3"/>
      <c r="EJ42" s="3"/>
      <c r="EK42" s="3"/>
      <c r="EL42" s="3">
        <v>216</v>
      </c>
      <c r="EM42" s="3"/>
      <c r="EN42" s="7">
        <f t="shared" si="12"/>
        <v>216</v>
      </c>
      <c r="EO42" s="3"/>
      <c r="EP42" s="3"/>
      <c r="EQ42" s="3">
        <v>1487</v>
      </c>
      <c r="ER42" s="3"/>
      <c r="ES42" s="3"/>
      <c r="ET42" s="3">
        <v>284</v>
      </c>
      <c r="EU42" s="3"/>
      <c r="EV42" s="3"/>
      <c r="EW42" s="3"/>
      <c r="EX42" s="3"/>
      <c r="EY42" s="7">
        <f t="shared" si="13"/>
        <v>1771</v>
      </c>
      <c r="EZ42" s="3"/>
      <c r="FA42" s="3"/>
      <c r="FB42" s="3"/>
      <c r="FC42" s="3"/>
      <c r="FD42" s="3"/>
      <c r="FE42" s="3"/>
      <c r="FF42" s="3"/>
      <c r="FG42" s="3">
        <v>5319</v>
      </c>
      <c r="FH42" s="3"/>
      <c r="FI42" s="3"/>
      <c r="FJ42" s="7">
        <f t="shared" si="14"/>
        <v>5319</v>
      </c>
    </row>
    <row r="43" spans="1:166" ht="12.75">
      <c r="A43" s="6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7">
        <f t="shared" si="0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7">
        <f t="shared" si="1"/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7">
        <f t="shared" si="2"/>
        <v>0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7">
        <f t="shared" si="3"/>
        <v>0</v>
      </c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7">
        <f t="shared" si="4"/>
        <v>0</v>
      </c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7">
        <f t="shared" si="5"/>
        <v>0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7">
        <f t="shared" si="6"/>
        <v>0</v>
      </c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7">
        <f t="shared" si="7"/>
        <v>0</v>
      </c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7">
        <f t="shared" si="8"/>
        <v>0</v>
      </c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7">
        <f t="shared" si="9"/>
        <v>0</v>
      </c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7">
        <f t="shared" si="10"/>
        <v>0</v>
      </c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7">
        <f t="shared" si="11"/>
        <v>0</v>
      </c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7">
        <f t="shared" si="12"/>
        <v>0</v>
      </c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7">
        <f t="shared" si="13"/>
        <v>0</v>
      </c>
      <c r="EZ43" s="3"/>
      <c r="FA43" s="3"/>
      <c r="FB43" s="3">
        <v>5308</v>
      </c>
      <c r="FC43" s="3"/>
      <c r="FD43" s="3">
        <v>11587</v>
      </c>
      <c r="FE43" s="3"/>
      <c r="FF43" s="3"/>
      <c r="FG43" s="3"/>
      <c r="FH43" s="3"/>
      <c r="FI43" s="3"/>
      <c r="FJ43" s="7">
        <f t="shared" si="14"/>
        <v>16895</v>
      </c>
    </row>
    <row r="44" spans="1:166" ht="12.75">
      <c r="A44" s="6" t="s">
        <v>40</v>
      </c>
      <c r="B44" s="3"/>
      <c r="C44" s="3">
        <v>5022</v>
      </c>
      <c r="D44" s="3"/>
      <c r="E44" s="3"/>
      <c r="F44" s="3"/>
      <c r="G44" s="3"/>
      <c r="H44" s="3">
        <v>1568</v>
      </c>
      <c r="I44" s="3"/>
      <c r="J44" s="3">
        <v>536</v>
      </c>
      <c r="K44" s="3"/>
      <c r="L44" s="7">
        <f t="shared" si="0"/>
        <v>7126</v>
      </c>
      <c r="M44" s="3">
        <v>5250</v>
      </c>
      <c r="N44" s="3">
        <v>745</v>
      </c>
      <c r="O44" s="3"/>
      <c r="P44" s="3"/>
      <c r="Q44" s="3">
        <v>698</v>
      </c>
      <c r="R44" s="3"/>
      <c r="S44" s="3"/>
      <c r="T44" s="3"/>
      <c r="U44" s="3"/>
      <c r="V44" s="3"/>
      <c r="W44" s="7">
        <f t="shared" si="1"/>
        <v>6693</v>
      </c>
      <c r="X44" s="3"/>
      <c r="Y44" s="3"/>
      <c r="Z44" s="3">
        <v>1265</v>
      </c>
      <c r="AA44" s="3"/>
      <c r="AB44" s="3"/>
      <c r="AC44" s="3"/>
      <c r="AD44" s="3">
        <v>160</v>
      </c>
      <c r="AE44" s="3"/>
      <c r="AF44" s="3"/>
      <c r="AG44" s="3">
        <v>1965</v>
      </c>
      <c r="AH44" s="7">
        <f t="shared" si="2"/>
        <v>3390</v>
      </c>
      <c r="AI44" s="3"/>
      <c r="AJ44" s="3">
        <v>958</v>
      </c>
      <c r="AK44" s="3"/>
      <c r="AL44" s="3">
        <v>7547</v>
      </c>
      <c r="AM44" s="3">
        <v>1978</v>
      </c>
      <c r="AN44" s="3">
        <v>385</v>
      </c>
      <c r="AO44" s="3"/>
      <c r="AP44" s="3"/>
      <c r="AQ44" s="3"/>
      <c r="AR44" s="3">
        <v>1801</v>
      </c>
      <c r="AS44" s="7">
        <f t="shared" si="3"/>
        <v>12669</v>
      </c>
      <c r="AT44" s="3"/>
      <c r="AU44" s="3"/>
      <c r="AV44" s="3"/>
      <c r="AW44" s="3">
        <v>1250</v>
      </c>
      <c r="AX44" s="3"/>
      <c r="AY44" s="3"/>
      <c r="AZ44" s="3"/>
      <c r="BA44" s="3">
        <v>23514</v>
      </c>
      <c r="BB44" s="3"/>
      <c r="BC44" s="3"/>
      <c r="BD44" s="7">
        <f t="shared" si="4"/>
        <v>24764</v>
      </c>
      <c r="BE44" s="3"/>
      <c r="BF44" s="3">
        <v>1796</v>
      </c>
      <c r="BG44" s="3"/>
      <c r="BH44" s="3">
        <v>2110</v>
      </c>
      <c r="BI44" s="3">
        <v>891</v>
      </c>
      <c r="BJ44" s="3">
        <v>2895</v>
      </c>
      <c r="BK44" s="3"/>
      <c r="BL44" s="3">
        <v>1488</v>
      </c>
      <c r="BM44" s="3">
        <v>1790</v>
      </c>
      <c r="BN44" s="3">
        <v>1950</v>
      </c>
      <c r="BO44" s="7">
        <f t="shared" si="5"/>
        <v>12920</v>
      </c>
      <c r="BP44" s="3"/>
      <c r="BQ44" s="3"/>
      <c r="BR44" s="3"/>
      <c r="BS44" s="3"/>
      <c r="BT44" s="3">
        <v>9770</v>
      </c>
      <c r="BU44" s="3">
        <v>11434</v>
      </c>
      <c r="BV44" s="3"/>
      <c r="BW44" s="3"/>
      <c r="BX44" s="3"/>
      <c r="BY44" s="3"/>
      <c r="BZ44" s="7">
        <f t="shared" si="6"/>
        <v>21204</v>
      </c>
      <c r="CA44" s="3">
        <v>2159</v>
      </c>
      <c r="CB44" s="3"/>
      <c r="CC44" s="3">
        <v>161</v>
      </c>
      <c r="CD44" s="3">
        <v>568</v>
      </c>
      <c r="CE44" s="3"/>
      <c r="CF44" s="3"/>
      <c r="CG44" s="3"/>
      <c r="CH44" s="3">
        <v>1434</v>
      </c>
      <c r="CI44" s="3"/>
      <c r="CJ44" s="3">
        <v>533</v>
      </c>
      <c r="CK44" s="7">
        <f t="shared" si="7"/>
        <v>4855</v>
      </c>
      <c r="CL44" s="3"/>
      <c r="CM44" s="3"/>
      <c r="CN44" s="3">
        <v>20879</v>
      </c>
      <c r="CO44" s="3"/>
      <c r="CP44" s="3"/>
      <c r="CQ44" s="3">
        <v>2576</v>
      </c>
      <c r="CR44" s="3"/>
      <c r="CS44" s="3">
        <v>10297</v>
      </c>
      <c r="CT44" s="3"/>
      <c r="CU44" s="3"/>
      <c r="CV44" s="7">
        <f t="shared" si="8"/>
        <v>33752</v>
      </c>
      <c r="CW44" s="3"/>
      <c r="CX44" s="3"/>
      <c r="CY44" s="3"/>
      <c r="CZ44" s="3"/>
      <c r="DA44" s="3"/>
      <c r="DB44" s="3">
        <v>11044</v>
      </c>
      <c r="DC44" s="3"/>
      <c r="DD44" s="3">
        <v>306</v>
      </c>
      <c r="DE44" s="3">
        <v>286</v>
      </c>
      <c r="DF44" s="3">
        <v>336</v>
      </c>
      <c r="DG44" s="7">
        <f t="shared" si="9"/>
        <v>11972</v>
      </c>
      <c r="DH44" s="3"/>
      <c r="DI44" s="3">
        <v>7043</v>
      </c>
      <c r="DJ44" s="3">
        <v>78</v>
      </c>
      <c r="DK44" s="3"/>
      <c r="DL44" s="3">
        <v>1871</v>
      </c>
      <c r="DM44" s="3">
        <v>221</v>
      </c>
      <c r="DN44" s="3"/>
      <c r="DO44" s="3"/>
      <c r="DP44" s="3"/>
      <c r="DQ44" s="3"/>
      <c r="DR44" s="7">
        <f t="shared" si="10"/>
        <v>9213</v>
      </c>
      <c r="DS44" s="3"/>
      <c r="DT44" s="3">
        <v>1749</v>
      </c>
      <c r="DU44" s="3"/>
      <c r="DV44" s="3"/>
      <c r="DW44" s="3"/>
      <c r="DX44" s="3"/>
      <c r="DY44" s="3"/>
      <c r="DZ44" s="3"/>
      <c r="EA44" s="3">
        <v>340</v>
      </c>
      <c r="EB44" s="3">
        <v>2938</v>
      </c>
      <c r="EC44" s="7">
        <f t="shared" si="11"/>
        <v>5027</v>
      </c>
      <c r="ED44" s="3">
        <v>862</v>
      </c>
      <c r="EE44" s="3">
        <v>677</v>
      </c>
      <c r="EF44" s="3">
        <v>368</v>
      </c>
      <c r="EG44" s="3"/>
      <c r="EH44" s="3"/>
      <c r="EI44" s="3"/>
      <c r="EJ44" s="3"/>
      <c r="EK44" s="3"/>
      <c r="EL44" s="3"/>
      <c r="EM44" s="3"/>
      <c r="EN44" s="7">
        <f t="shared" si="12"/>
        <v>1907</v>
      </c>
      <c r="EO44" s="3">
        <v>12464</v>
      </c>
      <c r="EP44" s="3"/>
      <c r="EQ44" s="3">
        <v>696</v>
      </c>
      <c r="ER44" s="3"/>
      <c r="ES44" s="3"/>
      <c r="ET44" s="3">
        <v>3817</v>
      </c>
      <c r="EU44" s="3"/>
      <c r="EV44" s="3"/>
      <c r="EW44" s="3">
        <v>692</v>
      </c>
      <c r="EX44" s="3"/>
      <c r="EY44" s="7">
        <f t="shared" si="13"/>
        <v>17669</v>
      </c>
      <c r="EZ44" s="3"/>
      <c r="FA44" s="3"/>
      <c r="FB44" s="3"/>
      <c r="FC44" s="3"/>
      <c r="FD44" s="3"/>
      <c r="FE44" s="3"/>
      <c r="FF44" s="3">
        <v>2480</v>
      </c>
      <c r="FG44" s="3"/>
      <c r="FH44" s="3"/>
      <c r="FI44" s="3"/>
      <c r="FJ44" s="7">
        <f t="shared" si="14"/>
        <v>2480</v>
      </c>
    </row>
    <row r="45" spans="1:166" ht="12.75">
      <c r="A45" s="6" t="s">
        <v>41</v>
      </c>
      <c r="B45" s="3"/>
      <c r="C45" s="3">
        <v>1930</v>
      </c>
      <c r="D45" s="3"/>
      <c r="E45" s="3"/>
      <c r="F45" s="3"/>
      <c r="G45" s="3"/>
      <c r="H45" s="3"/>
      <c r="I45" s="3">
        <v>31872</v>
      </c>
      <c r="J45" s="3">
        <v>1068</v>
      </c>
      <c r="K45" s="3"/>
      <c r="L45" s="7">
        <f t="shared" si="0"/>
        <v>34870</v>
      </c>
      <c r="M45" s="3">
        <v>16050</v>
      </c>
      <c r="N45" s="3">
        <v>645</v>
      </c>
      <c r="O45" s="3">
        <v>353</v>
      </c>
      <c r="P45" s="3"/>
      <c r="Q45" s="3">
        <v>354</v>
      </c>
      <c r="R45" s="3"/>
      <c r="S45" s="3"/>
      <c r="T45" s="3"/>
      <c r="U45" s="3"/>
      <c r="V45" s="3"/>
      <c r="W45" s="7">
        <f t="shared" si="1"/>
        <v>17402</v>
      </c>
      <c r="X45" s="3"/>
      <c r="Y45" s="3">
        <v>16760</v>
      </c>
      <c r="Z45" s="3">
        <v>9003</v>
      </c>
      <c r="AA45" s="3"/>
      <c r="AB45" s="3"/>
      <c r="AC45" s="3"/>
      <c r="AD45" s="3">
        <v>11766</v>
      </c>
      <c r="AE45" s="3"/>
      <c r="AF45" s="3"/>
      <c r="AG45" s="3">
        <v>4027</v>
      </c>
      <c r="AH45" s="7">
        <f t="shared" si="2"/>
        <v>41556</v>
      </c>
      <c r="AI45" s="3"/>
      <c r="AJ45" s="3">
        <v>921</v>
      </c>
      <c r="AK45" s="3"/>
      <c r="AL45" s="3">
        <v>21854</v>
      </c>
      <c r="AM45" s="3">
        <v>3062</v>
      </c>
      <c r="AN45" s="3">
        <v>1947</v>
      </c>
      <c r="AO45" s="3"/>
      <c r="AP45" s="3"/>
      <c r="AQ45" s="3"/>
      <c r="AR45" s="3">
        <v>6648</v>
      </c>
      <c r="AS45" s="7">
        <f t="shared" si="3"/>
        <v>34432</v>
      </c>
      <c r="AT45" s="3"/>
      <c r="AU45" s="3">
        <v>358</v>
      </c>
      <c r="AV45" s="3"/>
      <c r="AW45" s="3">
        <v>8225</v>
      </c>
      <c r="AX45" s="3"/>
      <c r="AY45" s="3"/>
      <c r="AZ45" s="3"/>
      <c r="BA45" s="3">
        <v>10079</v>
      </c>
      <c r="BB45" s="3"/>
      <c r="BC45" s="3"/>
      <c r="BD45" s="7">
        <f t="shared" si="4"/>
        <v>18662</v>
      </c>
      <c r="BE45" s="3"/>
      <c r="BF45" s="3">
        <v>880</v>
      </c>
      <c r="BG45" s="3"/>
      <c r="BH45" s="3">
        <v>8323</v>
      </c>
      <c r="BI45" s="3"/>
      <c r="BJ45" s="3">
        <v>2351</v>
      </c>
      <c r="BK45" s="3"/>
      <c r="BL45" s="3"/>
      <c r="BM45" s="3">
        <v>7197</v>
      </c>
      <c r="BN45" s="3">
        <v>6083</v>
      </c>
      <c r="BO45" s="7">
        <f t="shared" si="5"/>
        <v>24834</v>
      </c>
      <c r="BP45" s="3"/>
      <c r="BQ45" s="3">
        <v>1941</v>
      </c>
      <c r="BR45" s="3"/>
      <c r="BS45" s="3"/>
      <c r="BT45" s="3"/>
      <c r="BU45" s="3"/>
      <c r="BV45" s="3"/>
      <c r="BW45" s="3"/>
      <c r="BX45" s="3"/>
      <c r="BY45" s="3"/>
      <c r="BZ45" s="7">
        <f t="shared" si="6"/>
        <v>1941</v>
      </c>
      <c r="CA45" s="3">
        <v>7116</v>
      </c>
      <c r="CB45" s="3"/>
      <c r="CC45" s="3">
        <v>2697</v>
      </c>
      <c r="CD45" s="3">
        <v>5367</v>
      </c>
      <c r="CE45" s="3">
        <v>21950</v>
      </c>
      <c r="CF45" s="3">
        <v>29378</v>
      </c>
      <c r="CG45" s="3"/>
      <c r="CH45" s="3">
        <v>8727</v>
      </c>
      <c r="CI45" s="3">
        <v>12913</v>
      </c>
      <c r="CJ45" s="3">
        <v>177</v>
      </c>
      <c r="CK45" s="7">
        <f t="shared" si="7"/>
        <v>88325</v>
      </c>
      <c r="CL45" s="3">
        <v>14498</v>
      </c>
      <c r="CM45" s="3"/>
      <c r="CN45" s="3"/>
      <c r="CO45" s="3"/>
      <c r="CP45" s="3"/>
      <c r="CQ45" s="3"/>
      <c r="CR45" s="3"/>
      <c r="CS45" s="3"/>
      <c r="CT45" s="3"/>
      <c r="CU45" s="3"/>
      <c r="CV45" s="7">
        <f t="shared" si="8"/>
        <v>14498</v>
      </c>
      <c r="CW45" s="3"/>
      <c r="CX45" s="3"/>
      <c r="CY45" s="3">
        <v>3252</v>
      </c>
      <c r="CZ45" s="3"/>
      <c r="DA45" s="3"/>
      <c r="DB45" s="3"/>
      <c r="DC45" s="3"/>
      <c r="DD45" s="3"/>
      <c r="DE45" s="3"/>
      <c r="DF45" s="3"/>
      <c r="DG45" s="7">
        <f t="shared" si="9"/>
        <v>3252</v>
      </c>
      <c r="DH45" s="3"/>
      <c r="DI45" s="3">
        <v>3377</v>
      </c>
      <c r="DJ45" s="3"/>
      <c r="DK45" s="3"/>
      <c r="DL45" s="3">
        <v>1904</v>
      </c>
      <c r="DM45" s="3"/>
      <c r="DN45" s="3"/>
      <c r="DO45" s="3"/>
      <c r="DP45" s="3"/>
      <c r="DQ45" s="3"/>
      <c r="DR45" s="7">
        <f t="shared" si="10"/>
        <v>5281</v>
      </c>
      <c r="DS45" s="3"/>
      <c r="DT45" s="3"/>
      <c r="DU45" s="3">
        <v>9360</v>
      </c>
      <c r="DV45" s="3"/>
      <c r="DW45" s="3">
        <v>896</v>
      </c>
      <c r="DX45" s="3"/>
      <c r="DY45" s="3"/>
      <c r="DZ45" s="3"/>
      <c r="EA45" s="3"/>
      <c r="EB45" s="3">
        <v>430</v>
      </c>
      <c r="EC45" s="7">
        <f t="shared" si="11"/>
        <v>10686</v>
      </c>
      <c r="ED45" s="3"/>
      <c r="EE45" s="3">
        <v>1269</v>
      </c>
      <c r="EF45" s="3"/>
      <c r="EG45" s="3"/>
      <c r="EH45" s="3"/>
      <c r="EI45" s="3"/>
      <c r="EJ45" s="3"/>
      <c r="EK45" s="3"/>
      <c r="EL45" s="3">
        <v>25006</v>
      </c>
      <c r="EM45" s="3"/>
      <c r="EN45" s="7">
        <f t="shared" si="12"/>
        <v>26275</v>
      </c>
      <c r="EO45" s="3">
        <v>12752</v>
      </c>
      <c r="EP45" s="3">
        <v>30408</v>
      </c>
      <c r="EQ45" s="3">
        <v>628</v>
      </c>
      <c r="ER45" s="3"/>
      <c r="ES45" s="3"/>
      <c r="ET45" s="3">
        <v>10236</v>
      </c>
      <c r="EU45" s="3"/>
      <c r="EV45" s="3">
        <v>38642</v>
      </c>
      <c r="EW45" s="3">
        <v>4304</v>
      </c>
      <c r="EX45" s="3"/>
      <c r="EY45" s="7">
        <f t="shared" si="13"/>
        <v>96970</v>
      </c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7">
        <f t="shared" si="14"/>
        <v>0</v>
      </c>
    </row>
    <row r="46" spans="1:166" ht="12.75">
      <c r="A46" s="6" t="s">
        <v>42</v>
      </c>
      <c r="B46" s="3">
        <v>2206</v>
      </c>
      <c r="C46" s="3">
        <v>575</v>
      </c>
      <c r="D46" s="3"/>
      <c r="E46" s="3"/>
      <c r="F46" s="3"/>
      <c r="G46" s="3"/>
      <c r="H46" s="3"/>
      <c r="I46" s="3"/>
      <c r="J46" s="3">
        <v>149</v>
      </c>
      <c r="K46" s="3"/>
      <c r="L46" s="7">
        <f t="shared" si="0"/>
        <v>2930</v>
      </c>
      <c r="M46" s="3"/>
      <c r="N46" s="3">
        <v>335</v>
      </c>
      <c r="O46" s="3"/>
      <c r="P46" s="3"/>
      <c r="Q46" s="3">
        <v>445</v>
      </c>
      <c r="R46" s="3"/>
      <c r="S46" s="3"/>
      <c r="T46" s="3"/>
      <c r="U46" s="3">
        <v>4537</v>
      </c>
      <c r="V46" s="3"/>
      <c r="W46" s="7">
        <f t="shared" si="1"/>
        <v>5317</v>
      </c>
      <c r="X46" s="3"/>
      <c r="Y46" s="3">
        <v>5790</v>
      </c>
      <c r="Z46" s="3">
        <v>468</v>
      </c>
      <c r="AA46" s="3"/>
      <c r="AB46" s="3"/>
      <c r="AC46" s="3"/>
      <c r="AD46" s="3"/>
      <c r="AE46" s="3"/>
      <c r="AF46" s="3"/>
      <c r="AG46" s="3">
        <v>1842</v>
      </c>
      <c r="AH46" s="7">
        <f t="shared" si="2"/>
        <v>8100</v>
      </c>
      <c r="AI46" s="3"/>
      <c r="AJ46" s="3">
        <v>2644</v>
      </c>
      <c r="AK46" s="3"/>
      <c r="AL46" s="3">
        <v>283</v>
      </c>
      <c r="AM46" s="3">
        <v>1161</v>
      </c>
      <c r="AN46" s="3">
        <v>2084</v>
      </c>
      <c r="AO46" s="3">
        <v>11694</v>
      </c>
      <c r="AP46" s="3"/>
      <c r="AQ46" s="3"/>
      <c r="AR46" s="3">
        <v>515</v>
      </c>
      <c r="AS46" s="7">
        <f t="shared" si="3"/>
        <v>18381</v>
      </c>
      <c r="AT46" s="3"/>
      <c r="AU46" s="3"/>
      <c r="AV46" s="3">
        <v>26856</v>
      </c>
      <c r="AW46" s="3">
        <v>578</v>
      </c>
      <c r="AX46" s="3"/>
      <c r="AY46" s="3"/>
      <c r="AZ46" s="3"/>
      <c r="BA46" s="3"/>
      <c r="BB46" s="3"/>
      <c r="BC46" s="3"/>
      <c r="BD46" s="7">
        <f t="shared" si="4"/>
        <v>27434</v>
      </c>
      <c r="BE46" s="3"/>
      <c r="BF46" s="3">
        <v>4814</v>
      </c>
      <c r="BG46" s="3">
        <v>5451</v>
      </c>
      <c r="BH46" s="3">
        <v>943</v>
      </c>
      <c r="BI46" s="3"/>
      <c r="BJ46" s="3"/>
      <c r="BK46" s="3"/>
      <c r="BL46" s="3"/>
      <c r="BM46" s="3">
        <v>2157</v>
      </c>
      <c r="BN46" s="3">
        <v>577</v>
      </c>
      <c r="BO46" s="7">
        <f t="shared" si="5"/>
        <v>13942</v>
      </c>
      <c r="BP46" s="3"/>
      <c r="BQ46" s="3">
        <v>4988</v>
      </c>
      <c r="BR46" s="3">
        <v>256</v>
      </c>
      <c r="BS46" s="3"/>
      <c r="BT46" s="3"/>
      <c r="BU46" s="3"/>
      <c r="BV46" s="3"/>
      <c r="BW46" s="3"/>
      <c r="BX46" s="3"/>
      <c r="BY46" s="3"/>
      <c r="BZ46" s="7">
        <f t="shared" si="6"/>
        <v>5244</v>
      </c>
      <c r="CA46" s="3">
        <v>711</v>
      </c>
      <c r="CB46" s="3"/>
      <c r="CC46" s="3">
        <v>2292</v>
      </c>
      <c r="CD46" s="3">
        <v>938</v>
      </c>
      <c r="CE46" s="3"/>
      <c r="CF46" s="3"/>
      <c r="CG46" s="3"/>
      <c r="CH46" s="3">
        <v>558</v>
      </c>
      <c r="CI46" s="3">
        <v>4424</v>
      </c>
      <c r="CJ46" s="3">
        <v>685</v>
      </c>
      <c r="CK46" s="7">
        <f t="shared" si="7"/>
        <v>9608</v>
      </c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7">
        <f t="shared" si="8"/>
        <v>0</v>
      </c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7">
        <f t="shared" si="9"/>
        <v>0</v>
      </c>
      <c r="DH46" s="3"/>
      <c r="DI46" s="3"/>
      <c r="DJ46" s="3"/>
      <c r="DK46" s="3"/>
      <c r="DL46" s="3">
        <v>3964</v>
      </c>
      <c r="DM46" s="3"/>
      <c r="DN46" s="3"/>
      <c r="DO46" s="3"/>
      <c r="DP46" s="3"/>
      <c r="DQ46" s="3"/>
      <c r="DR46" s="7">
        <f t="shared" si="10"/>
        <v>3964</v>
      </c>
      <c r="DS46" s="3"/>
      <c r="DT46" s="3"/>
      <c r="DU46" s="3"/>
      <c r="DV46" s="3"/>
      <c r="DW46" s="3">
        <v>1643</v>
      </c>
      <c r="DX46" s="3"/>
      <c r="DY46" s="3"/>
      <c r="DZ46" s="3"/>
      <c r="EA46" s="3"/>
      <c r="EB46" s="3"/>
      <c r="EC46" s="7">
        <f t="shared" si="11"/>
        <v>1643</v>
      </c>
      <c r="ED46" s="3"/>
      <c r="EE46" s="3"/>
      <c r="EF46" s="3"/>
      <c r="EG46" s="3"/>
      <c r="EH46" s="3">
        <v>1299</v>
      </c>
      <c r="EI46" s="3"/>
      <c r="EJ46" s="3">
        <v>15244</v>
      </c>
      <c r="EK46" s="3"/>
      <c r="EL46" s="3"/>
      <c r="EM46" s="3"/>
      <c r="EN46" s="7">
        <f t="shared" si="12"/>
        <v>16543</v>
      </c>
      <c r="EO46" s="3"/>
      <c r="EP46" s="3"/>
      <c r="EQ46" s="3">
        <v>364</v>
      </c>
      <c r="ER46" s="3"/>
      <c r="ES46" s="3"/>
      <c r="ET46" s="3">
        <v>542</v>
      </c>
      <c r="EU46" s="3"/>
      <c r="EV46" s="3"/>
      <c r="EW46" s="3">
        <v>3004</v>
      </c>
      <c r="EX46" s="3"/>
      <c r="EY46" s="7">
        <f t="shared" si="13"/>
        <v>3910</v>
      </c>
      <c r="EZ46" s="3">
        <v>5113</v>
      </c>
      <c r="FA46" s="3"/>
      <c r="FB46" s="3"/>
      <c r="FC46" s="3"/>
      <c r="FD46" s="3"/>
      <c r="FE46" s="3"/>
      <c r="FF46" s="3"/>
      <c r="FG46" s="3"/>
      <c r="FH46" s="3"/>
      <c r="FI46" s="3"/>
      <c r="FJ46" s="7">
        <f t="shared" si="14"/>
        <v>5113</v>
      </c>
    </row>
    <row r="47" spans="1:166" ht="12.75">
      <c r="A47" s="6" t="s">
        <v>43</v>
      </c>
      <c r="B47" s="3"/>
      <c r="C47" s="3">
        <v>3048</v>
      </c>
      <c r="D47" s="3"/>
      <c r="E47" s="3"/>
      <c r="F47" s="3">
        <v>10583</v>
      </c>
      <c r="G47" s="3"/>
      <c r="H47" s="3">
        <v>402</v>
      </c>
      <c r="I47" s="3"/>
      <c r="J47" s="3">
        <v>391</v>
      </c>
      <c r="K47" s="3"/>
      <c r="L47" s="7">
        <f t="shared" si="0"/>
        <v>14424</v>
      </c>
      <c r="M47" s="3"/>
      <c r="N47" s="3"/>
      <c r="O47" s="3"/>
      <c r="P47" s="3"/>
      <c r="Q47" s="3"/>
      <c r="R47" s="3"/>
      <c r="S47" s="3"/>
      <c r="T47" s="3"/>
      <c r="U47" s="3"/>
      <c r="V47" s="3">
        <v>934</v>
      </c>
      <c r="W47" s="7">
        <f t="shared" si="1"/>
        <v>934</v>
      </c>
      <c r="X47" s="3"/>
      <c r="Y47" s="3"/>
      <c r="Z47" s="3">
        <v>324</v>
      </c>
      <c r="AA47" s="3"/>
      <c r="AB47" s="3"/>
      <c r="AC47" s="3"/>
      <c r="AD47" s="3"/>
      <c r="AE47" s="3"/>
      <c r="AF47" s="3"/>
      <c r="AG47" s="3">
        <v>843</v>
      </c>
      <c r="AH47" s="7">
        <f t="shared" si="2"/>
        <v>1167</v>
      </c>
      <c r="AI47" s="3"/>
      <c r="AJ47" s="3">
        <v>323</v>
      </c>
      <c r="AK47" s="3"/>
      <c r="AL47" s="3">
        <v>4536</v>
      </c>
      <c r="AM47" s="3"/>
      <c r="AN47" s="3"/>
      <c r="AO47" s="3"/>
      <c r="AP47" s="3"/>
      <c r="AQ47" s="3"/>
      <c r="AR47" s="3">
        <v>11667</v>
      </c>
      <c r="AS47" s="7">
        <f t="shared" si="3"/>
        <v>16526</v>
      </c>
      <c r="AT47" s="3">
        <v>780</v>
      </c>
      <c r="AU47" s="3"/>
      <c r="AV47" s="3"/>
      <c r="AW47" s="3">
        <v>691</v>
      </c>
      <c r="AX47" s="3"/>
      <c r="AY47" s="3"/>
      <c r="AZ47" s="3">
        <v>1290</v>
      </c>
      <c r="BA47" s="3">
        <v>15228</v>
      </c>
      <c r="BB47" s="3"/>
      <c r="BC47" s="3"/>
      <c r="BD47" s="7">
        <f t="shared" si="4"/>
        <v>17989</v>
      </c>
      <c r="BE47" s="3"/>
      <c r="BF47" s="3">
        <v>68</v>
      </c>
      <c r="BG47" s="3"/>
      <c r="BH47" s="3">
        <v>921</v>
      </c>
      <c r="BI47" s="3"/>
      <c r="BJ47" s="3">
        <v>324</v>
      </c>
      <c r="BK47" s="3">
        <v>300</v>
      </c>
      <c r="BL47" s="3"/>
      <c r="BM47" s="3">
        <v>1357</v>
      </c>
      <c r="BN47" s="3">
        <v>2040</v>
      </c>
      <c r="BO47" s="7">
        <f t="shared" si="5"/>
        <v>5010</v>
      </c>
      <c r="BP47" s="3"/>
      <c r="BQ47" s="3"/>
      <c r="BR47" s="3"/>
      <c r="BS47" s="3"/>
      <c r="BT47" s="3"/>
      <c r="BU47" s="3">
        <v>9900</v>
      </c>
      <c r="BV47" s="3"/>
      <c r="BW47" s="3">
        <v>5735</v>
      </c>
      <c r="BX47" s="3"/>
      <c r="BY47" s="3"/>
      <c r="BZ47" s="7">
        <f t="shared" si="6"/>
        <v>15635</v>
      </c>
      <c r="CA47" s="3"/>
      <c r="CB47" s="3"/>
      <c r="CC47" s="3">
        <v>67</v>
      </c>
      <c r="CD47" s="3"/>
      <c r="CE47" s="3"/>
      <c r="CF47" s="3"/>
      <c r="CG47" s="3"/>
      <c r="CH47" s="3">
        <v>674</v>
      </c>
      <c r="CI47" s="3"/>
      <c r="CJ47" s="3"/>
      <c r="CK47" s="7">
        <f t="shared" si="7"/>
        <v>741</v>
      </c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7">
        <f t="shared" si="8"/>
        <v>0</v>
      </c>
      <c r="CW47" s="3"/>
      <c r="CX47" s="3">
        <v>657</v>
      </c>
      <c r="CY47" s="3"/>
      <c r="CZ47" s="3"/>
      <c r="DA47" s="3"/>
      <c r="DB47" s="3"/>
      <c r="DC47" s="3"/>
      <c r="DD47" s="3"/>
      <c r="DE47" s="3"/>
      <c r="DF47" s="3"/>
      <c r="DG47" s="7">
        <f t="shared" si="9"/>
        <v>657</v>
      </c>
      <c r="DH47" s="3">
        <v>260</v>
      </c>
      <c r="DI47" s="3">
        <v>5559</v>
      </c>
      <c r="DJ47" s="3">
        <v>648</v>
      </c>
      <c r="DK47" s="3"/>
      <c r="DL47" s="3"/>
      <c r="DM47" s="3"/>
      <c r="DN47" s="3"/>
      <c r="DO47" s="3"/>
      <c r="DP47" s="3"/>
      <c r="DQ47" s="3"/>
      <c r="DR47" s="7">
        <f t="shared" si="10"/>
        <v>6467</v>
      </c>
      <c r="DS47" s="3">
        <v>13884</v>
      </c>
      <c r="DT47" s="3"/>
      <c r="DU47" s="3"/>
      <c r="DV47" s="3"/>
      <c r="DW47" s="3"/>
      <c r="DX47" s="3"/>
      <c r="DY47" s="3"/>
      <c r="DZ47" s="3"/>
      <c r="EA47" s="3"/>
      <c r="EB47" s="3">
        <v>904</v>
      </c>
      <c r="EC47" s="7">
        <f t="shared" si="11"/>
        <v>14788</v>
      </c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7">
        <f t="shared" si="12"/>
        <v>0</v>
      </c>
      <c r="EO47" s="3"/>
      <c r="EP47" s="3"/>
      <c r="EQ47" s="3">
        <v>676</v>
      </c>
      <c r="ER47" s="3"/>
      <c r="ES47" s="3"/>
      <c r="ET47" s="3">
        <v>1619</v>
      </c>
      <c r="EU47" s="3"/>
      <c r="EV47" s="3"/>
      <c r="EW47" s="3">
        <v>324</v>
      </c>
      <c r="EX47" s="3"/>
      <c r="EY47" s="7">
        <f t="shared" si="13"/>
        <v>2619</v>
      </c>
      <c r="EZ47" s="3"/>
      <c r="FA47" s="3">
        <v>780</v>
      </c>
      <c r="FB47" s="3"/>
      <c r="FC47" s="3"/>
      <c r="FD47" s="3"/>
      <c r="FE47" s="3"/>
      <c r="FF47" s="3"/>
      <c r="FG47" s="3"/>
      <c r="FH47" s="3"/>
      <c r="FI47" s="3"/>
      <c r="FJ47" s="7">
        <f t="shared" si="14"/>
        <v>780</v>
      </c>
    </row>
    <row r="48" spans="1:166" ht="12.75">
      <c r="A48" s="6" t="s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7">
        <f t="shared" si="0"/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7">
        <f t="shared" si="1"/>
        <v>0</v>
      </c>
      <c r="X48" s="3"/>
      <c r="Y48" s="3"/>
      <c r="Z48" s="3"/>
      <c r="AA48" s="3"/>
      <c r="AB48" s="3">
        <v>12</v>
      </c>
      <c r="AC48" s="3"/>
      <c r="AD48" s="3"/>
      <c r="AE48" s="3"/>
      <c r="AF48" s="3"/>
      <c r="AG48" s="3"/>
      <c r="AH48" s="7">
        <f t="shared" si="2"/>
        <v>12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7">
        <f t="shared" si="3"/>
        <v>0</v>
      </c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7">
        <f t="shared" si="4"/>
        <v>0</v>
      </c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7">
        <f t="shared" si="5"/>
        <v>0</v>
      </c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7">
        <f t="shared" si="6"/>
        <v>0</v>
      </c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7">
        <f t="shared" si="7"/>
        <v>0</v>
      </c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7">
        <f t="shared" si="8"/>
        <v>0</v>
      </c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7">
        <f t="shared" si="9"/>
        <v>0</v>
      </c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7">
        <f t="shared" si="10"/>
        <v>0</v>
      </c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7">
        <f t="shared" si="11"/>
        <v>0</v>
      </c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7">
        <f t="shared" si="12"/>
        <v>0</v>
      </c>
      <c r="EO48" s="3"/>
      <c r="EP48" s="3"/>
      <c r="EQ48" s="3"/>
      <c r="ER48" s="3"/>
      <c r="ES48" s="3"/>
      <c r="ET48" s="3"/>
      <c r="EU48" s="3"/>
      <c r="EV48" s="3"/>
      <c r="EW48" s="3"/>
      <c r="EX48" s="3">
        <v>6099</v>
      </c>
      <c r="EY48" s="7">
        <f t="shared" si="13"/>
        <v>6099</v>
      </c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7">
        <f t="shared" si="14"/>
        <v>0</v>
      </c>
    </row>
    <row r="49" spans="1:166" ht="12.75">
      <c r="A49" s="6" t="s">
        <v>45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7">
        <f t="shared" si="0"/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7">
        <f t="shared" si="1"/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7">
        <f t="shared" si="2"/>
        <v>0</v>
      </c>
      <c r="AI49" s="3"/>
      <c r="AJ49" s="3">
        <v>36</v>
      </c>
      <c r="AK49" s="3"/>
      <c r="AL49" s="3"/>
      <c r="AM49" s="3"/>
      <c r="AN49" s="3"/>
      <c r="AO49" s="3"/>
      <c r="AP49" s="3"/>
      <c r="AQ49" s="3"/>
      <c r="AR49" s="3"/>
      <c r="AS49" s="7">
        <f t="shared" si="3"/>
        <v>36</v>
      </c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7">
        <f t="shared" si="4"/>
        <v>0</v>
      </c>
      <c r="BE49" s="3">
        <v>22204</v>
      </c>
      <c r="BF49" s="3"/>
      <c r="BG49" s="3"/>
      <c r="BH49" s="3"/>
      <c r="BI49" s="3"/>
      <c r="BJ49" s="3"/>
      <c r="BK49" s="3"/>
      <c r="BL49" s="3"/>
      <c r="BM49" s="3"/>
      <c r="BN49" s="3"/>
      <c r="BO49" s="7">
        <f t="shared" si="5"/>
        <v>22204</v>
      </c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7">
        <f t="shared" si="6"/>
        <v>0</v>
      </c>
      <c r="CA49" s="3"/>
      <c r="CB49" s="3"/>
      <c r="CC49" s="3"/>
      <c r="CD49" s="3"/>
      <c r="CE49" s="3"/>
      <c r="CF49" s="3"/>
      <c r="CG49" s="3"/>
      <c r="CH49" s="3"/>
      <c r="CI49" s="3"/>
      <c r="CJ49" s="3">
        <v>918</v>
      </c>
      <c r="CK49" s="7">
        <f t="shared" si="7"/>
        <v>918</v>
      </c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7">
        <f t="shared" si="8"/>
        <v>0</v>
      </c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7">
        <f t="shared" si="9"/>
        <v>0</v>
      </c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7">
        <f t="shared" si="10"/>
        <v>0</v>
      </c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7">
        <f t="shared" si="11"/>
        <v>0</v>
      </c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7">
        <f t="shared" si="12"/>
        <v>0</v>
      </c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7">
        <f t="shared" si="13"/>
        <v>0</v>
      </c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7">
        <f t="shared" si="14"/>
        <v>0</v>
      </c>
    </row>
    <row r="50" spans="1:166" ht="12.75">
      <c r="A50" s="6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7">
        <f t="shared" si="0"/>
        <v>0</v>
      </c>
      <c r="M50" s="3"/>
      <c r="N50" s="3"/>
      <c r="O50" s="3">
        <v>484</v>
      </c>
      <c r="P50" s="3"/>
      <c r="Q50" s="3"/>
      <c r="R50" s="3"/>
      <c r="S50" s="3"/>
      <c r="T50" s="3"/>
      <c r="U50" s="3"/>
      <c r="V50" s="3"/>
      <c r="W50" s="7">
        <f t="shared" si="1"/>
        <v>484</v>
      </c>
      <c r="X50" s="3"/>
      <c r="Y50" s="3"/>
      <c r="Z50" s="3"/>
      <c r="AA50" s="3"/>
      <c r="AB50" s="3"/>
      <c r="AC50" s="3"/>
      <c r="AD50" s="3"/>
      <c r="AE50" s="3"/>
      <c r="AF50" s="3">
        <v>5113</v>
      </c>
      <c r="AG50" s="3">
        <v>671</v>
      </c>
      <c r="AH50" s="7">
        <f t="shared" si="2"/>
        <v>5784</v>
      </c>
      <c r="AI50" s="3"/>
      <c r="AJ50" s="3"/>
      <c r="AK50" s="3"/>
      <c r="AL50" s="3"/>
      <c r="AM50" s="3">
        <v>286</v>
      </c>
      <c r="AN50" s="3">
        <v>1554</v>
      </c>
      <c r="AO50" s="3"/>
      <c r="AP50" s="3"/>
      <c r="AQ50" s="3"/>
      <c r="AR50" s="3"/>
      <c r="AS50" s="7">
        <f t="shared" si="3"/>
        <v>1840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7">
        <f t="shared" si="4"/>
        <v>0</v>
      </c>
      <c r="BE50" s="3"/>
      <c r="BF50" s="3"/>
      <c r="BG50" s="3"/>
      <c r="BH50" s="3"/>
      <c r="BI50" s="3"/>
      <c r="BJ50" s="3">
        <v>114</v>
      </c>
      <c r="BK50" s="3"/>
      <c r="BL50" s="3"/>
      <c r="BM50" s="3"/>
      <c r="BN50" s="3"/>
      <c r="BO50" s="7">
        <f t="shared" si="5"/>
        <v>114</v>
      </c>
      <c r="BP50" s="3">
        <v>4660</v>
      </c>
      <c r="BQ50" s="3"/>
      <c r="BR50" s="3"/>
      <c r="BS50" s="3"/>
      <c r="BT50" s="3"/>
      <c r="BU50" s="3"/>
      <c r="BV50" s="3"/>
      <c r="BW50" s="3"/>
      <c r="BX50" s="3"/>
      <c r="BY50" s="3"/>
      <c r="BZ50" s="7">
        <f t="shared" si="6"/>
        <v>4660</v>
      </c>
      <c r="CA50" s="3"/>
      <c r="CB50" s="3"/>
      <c r="CC50" s="3"/>
      <c r="CD50" s="3"/>
      <c r="CE50" s="3"/>
      <c r="CF50" s="3"/>
      <c r="CG50" s="3"/>
      <c r="CH50" s="3">
        <v>399</v>
      </c>
      <c r="CI50" s="3"/>
      <c r="CJ50" s="3"/>
      <c r="CK50" s="7">
        <f t="shared" si="7"/>
        <v>399</v>
      </c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7">
        <f t="shared" si="8"/>
        <v>0</v>
      </c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7">
        <f t="shared" si="9"/>
        <v>0</v>
      </c>
      <c r="DH50" s="3"/>
      <c r="DI50" s="3">
        <v>96</v>
      </c>
      <c r="DJ50" s="3"/>
      <c r="DK50" s="3"/>
      <c r="DL50" s="3"/>
      <c r="DM50" s="3"/>
      <c r="DN50" s="3"/>
      <c r="DO50" s="3">
        <v>428</v>
      </c>
      <c r="DP50" s="3"/>
      <c r="DQ50" s="3">
        <v>3582</v>
      </c>
      <c r="DR50" s="7">
        <f t="shared" si="10"/>
        <v>4106</v>
      </c>
      <c r="DS50" s="3"/>
      <c r="DT50" s="3">
        <v>912</v>
      </c>
      <c r="DU50" s="3"/>
      <c r="DV50" s="3"/>
      <c r="DW50" s="3"/>
      <c r="DX50" s="3"/>
      <c r="DY50" s="3"/>
      <c r="DZ50" s="3"/>
      <c r="EA50" s="3"/>
      <c r="EB50" s="3"/>
      <c r="EC50" s="7">
        <f t="shared" si="11"/>
        <v>912</v>
      </c>
      <c r="ED50" s="3"/>
      <c r="EE50" s="3"/>
      <c r="EF50" s="3"/>
      <c r="EG50" s="3">
        <v>3256</v>
      </c>
      <c r="EH50" s="3"/>
      <c r="EI50" s="3"/>
      <c r="EJ50" s="3"/>
      <c r="EK50" s="3"/>
      <c r="EL50" s="3"/>
      <c r="EM50" s="3">
        <v>59</v>
      </c>
      <c r="EN50" s="7">
        <f t="shared" si="12"/>
        <v>3315</v>
      </c>
      <c r="EO50" s="3"/>
      <c r="EP50" s="3"/>
      <c r="EQ50" s="3">
        <v>3744</v>
      </c>
      <c r="ER50" s="3"/>
      <c r="ES50" s="3"/>
      <c r="ET50" s="3">
        <v>205</v>
      </c>
      <c r="EU50" s="3"/>
      <c r="EV50" s="3"/>
      <c r="EW50" s="3"/>
      <c r="EX50" s="3"/>
      <c r="EY50" s="7">
        <f t="shared" si="13"/>
        <v>3949</v>
      </c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7">
        <f t="shared" si="14"/>
        <v>0</v>
      </c>
    </row>
    <row r="51" spans="1:166" ht="12.75">
      <c r="A51" s="6" t="s">
        <v>47</v>
      </c>
      <c r="B51" s="3">
        <v>14</v>
      </c>
      <c r="C51" s="3">
        <v>502</v>
      </c>
      <c r="D51" s="3"/>
      <c r="E51" s="3"/>
      <c r="F51" s="3"/>
      <c r="G51" s="3"/>
      <c r="H51" s="3">
        <v>1540</v>
      </c>
      <c r="I51" s="3"/>
      <c r="J51" s="3">
        <v>196</v>
      </c>
      <c r="K51" s="3"/>
      <c r="L51" s="7">
        <f t="shared" si="0"/>
        <v>2252</v>
      </c>
      <c r="M51" s="3"/>
      <c r="N51" s="3">
        <v>14</v>
      </c>
      <c r="O51" s="3"/>
      <c r="P51" s="3"/>
      <c r="Q51" s="3"/>
      <c r="R51" s="3"/>
      <c r="S51" s="3"/>
      <c r="T51" s="3"/>
      <c r="U51" s="3"/>
      <c r="V51" s="3"/>
      <c r="W51" s="7">
        <f t="shared" si="1"/>
        <v>14</v>
      </c>
      <c r="X51" s="3"/>
      <c r="Y51" s="3"/>
      <c r="Z51" s="3">
        <v>68</v>
      </c>
      <c r="AA51" s="3">
        <v>210</v>
      </c>
      <c r="AB51" s="3"/>
      <c r="AC51" s="3"/>
      <c r="AD51" s="3"/>
      <c r="AE51" s="3"/>
      <c r="AF51" s="3"/>
      <c r="AG51" s="3">
        <v>76</v>
      </c>
      <c r="AH51" s="7">
        <f t="shared" si="2"/>
        <v>354</v>
      </c>
      <c r="AI51" s="3"/>
      <c r="AJ51" s="3">
        <v>70</v>
      </c>
      <c r="AK51" s="3"/>
      <c r="AL51" s="3">
        <v>364</v>
      </c>
      <c r="AM51" s="3"/>
      <c r="AN51" s="3"/>
      <c r="AO51" s="3"/>
      <c r="AP51" s="3"/>
      <c r="AQ51" s="3"/>
      <c r="AR51" s="3">
        <v>1248</v>
      </c>
      <c r="AS51" s="7">
        <f t="shared" si="3"/>
        <v>1682</v>
      </c>
      <c r="AT51" s="3"/>
      <c r="AU51" s="3"/>
      <c r="AV51" s="3"/>
      <c r="AW51" s="3">
        <v>66</v>
      </c>
      <c r="AX51" s="3"/>
      <c r="AY51" s="3"/>
      <c r="AZ51" s="3">
        <v>260</v>
      </c>
      <c r="BA51" s="3">
        <v>1222</v>
      </c>
      <c r="BB51" s="3"/>
      <c r="BC51" s="3"/>
      <c r="BD51" s="7">
        <f t="shared" si="4"/>
        <v>1548</v>
      </c>
      <c r="BE51" s="3"/>
      <c r="BF51" s="3">
        <v>156</v>
      </c>
      <c r="BG51" s="3">
        <v>26</v>
      </c>
      <c r="BH51" s="3">
        <v>147</v>
      </c>
      <c r="BI51" s="3">
        <v>237</v>
      </c>
      <c r="BJ51" s="3">
        <v>366</v>
      </c>
      <c r="BK51" s="3">
        <v>789</v>
      </c>
      <c r="BL51" s="3"/>
      <c r="BM51" s="3">
        <v>318</v>
      </c>
      <c r="BN51" s="3">
        <v>1037</v>
      </c>
      <c r="BO51" s="7">
        <f t="shared" si="5"/>
        <v>3076</v>
      </c>
      <c r="BP51" s="3"/>
      <c r="BQ51" s="3"/>
      <c r="BR51" s="3"/>
      <c r="BS51" s="3"/>
      <c r="BT51" s="3"/>
      <c r="BU51" s="3">
        <v>936</v>
      </c>
      <c r="BV51" s="3"/>
      <c r="BW51" s="3"/>
      <c r="BX51" s="3"/>
      <c r="BY51" s="3"/>
      <c r="BZ51" s="7">
        <f t="shared" si="6"/>
        <v>936</v>
      </c>
      <c r="CA51" s="3">
        <v>54</v>
      </c>
      <c r="CB51" s="3"/>
      <c r="CC51" s="3">
        <v>169</v>
      </c>
      <c r="CD51" s="3">
        <v>28</v>
      </c>
      <c r="CE51" s="3"/>
      <c r="CF51" s="3"/>
      <c r="CG51" s="3">
        <v>26</v>
      </c>
      <c r="CH51" s="3">
        <v>78</v>
      </c>
      <c r="CI51" s="3"/>
      <c r="CJ51" s="3"/>
      <c r="CK51" s="7">
        <f t="shared" si="7"/>
        <v>355</v>
      </c>
      <c r="CL51" s="3"/>
      <c r="CM51" s="3"/>
      <c r="CN51" s="3"/>
      <c r="CO51" s="3"/>
      <c r="CP51" s="3"/>
      <c r="CQ51" s="3"/>
      <c r="CR51" s="3"/>
      <c r="CS51" s="3"/>
      <c r="CT51" s="3"/>
      <c r="CU51" s="3">
        <v>1662</v>
      </c>
      <c r="CV51" s="7">
        <f t="shared" si="8"/>
        <v>1662</v>
      </c>
      <c r="CW51" s="3"/>
      <c r="CX51" s="3">
        <v>53</v>
      </c>
      <c r="CY51" s="3"/>
      <c r="CZ51" s="3"/>
      <c r="DA51" s="3"/>
      <c r="DB51" s="3"/>
      <c r="DC51" s="3"/>
      <c r="DD51" s="3"/>
      <c r="DE51" s="3"/>
      <c r="DF51" s="3"/>
      <c r="DG51" s="7">
        <f t="shared" si="9"/>
        <v>53</v>
      </c>
      <c r="DH51" s="3">
        <v>52</v>
      </c>
      <c r="DI51" s="3">
        <v>469</v>
      </c>
      <c r="DJ51" s="3">
        <v>52</v>
      </c>
      <c r="DK51" s="3"/>
      <c r="DL51" s="3"/>
      <c r="DM51" s="3"/>
      <c r="DN51" s="3"/>
      <c r="DO51" s="3">
        <v>25</v>
      </c>
      <c r="DP51" s="3"/>
      <c r="DQ51" s="3"/>
      <c r="DR51" s="7">
        <f t="shared" si="10"/>
        <v>598</v>
      </c>
      <c r="DS51" s="3">
        <v>1388</v>
      </c>
      <c r="DT51" s="3"/>
      <c r="DU51" s="3"/>
      <c r="DV51" s="3"/>
      <c r="DW51" s="3"/>
      <c r="DX51" s="3"/>
      <c r="DY51" s="3"/>
      <c r="DZ51" s="3"/>
      <c r="EA51" s="3"/>
      <c r="EB51" s="3">
        <v>52</v>
      </c>
      <c r="EC51" s="7">
        <f t="shared" si="11"/>
        <v>1440</v>
      </c>
      <c r="ED51" s="3"/>
      <c r="EE51" s="3"/>
      <c r="EF51" s="3">
        <v>1547</v>
      </c>
      <c r="EG51" s="3"/>
      <c r="EH51" s="3"/>
      <c r="EI51" s="3"/>
      <c r="EJ51" s="3"/>
      <c r="EK51" s="3"/>
      <c r="EL51" s="3"/>
      <c r="EM51" s="3"/>
      <c r="EN51" s="7">
        <f t="shared" si="12"/>
        <v>1547</v>
      </c>
      <c r="EO51" s="3"/>
      <c r="EP51" s="3"/>
      <c r="EQ51" s="3">
        <v>1000</v>
      </c>
      <c r="ER51" s="3"/>
      <c r="ES51" s="3"/>
      <c r="ET51" s="3">
        <v>196</v>
      </c>
      <c r="EU51" s="3"/>
      <c r="EV51" s="3"/>
      <c r="EW51" s="3">
        <v>106</v>
      </c>
      <c r="EX51" s="3"/>
      <c r="EY51" s="7">
        <f t="shared" si="13"/>
        <v>1302</v>
      </c>
      <c r="EZ51" s="3"/>
      <c r="FA51" s="3"/>
      <c r="FB51" s="3"/>
      <c r="FC51" s="3"/>
      <c r="FD51" s="3"/>
      <c r="FE51" s="3"/>
      <c r="FF51" s="3">
        <v>340</v>
      </c>
      <c r="FG51" s="3"/>
      <c r="FH51" s="3"/>
      <c r="FI51" s="3"/>
      <c r="FJ51" s="7">
        <f t="shared" si="14"/>
        <v>340</v>
      </c>
    </row>
    <row r="52" spans="1:166" ht="12.75">
      <c r="A52" s="6" t="s">
        <v>48</v>
      </c>
      <c r="B52" s="3">
        <v>10309</v>
      </c>
      <c r="C52" s="3">
        <v>1203</v>
      </c>
      <c r="D52" s="3"/>
      <c r="E52" s="3"/>
      <c r="F52" s="3"/>
      <c r="G52" s="3"/>
      <c r="H52" s="3"/>
      <c r="I52" s="3"/>
      <c r="J52" s="3">
        <v>367</v>
      </c>
      <c r="K52" s="3"/>
      <c r="L52" s="7">
        <f t="shared" si="0"/>
        <v>11879</v>
      </c>
      <c r="M52" s="3"/>
      <c r="N52" s="3">
        <v>804</v>
      </c>
      <c r="O52" s="3"/>
      <c r="P52" s="3"/>
      <c r="Q52" s="3"/>
      <c r="R52" s="3"/>
      <c r="S52" s="3"/>
      <c r="T52" s="3"/>
      <c r="U52" s="3"/>
      <c r="V52" s="3"/>
      <c r="W52" s="7">
        <f t="shared" si="1"/>
        <v>804</v>
      </c>
      <c r="X52" s="3"/>
      <c r="Y52" s="3">
        <v>25073</v>
      </c>
      <c r="Z52" s="3">
        <v>401</v>
      </c>
      <c r="AA52" s="3"/>
      <c r="AB52" s="3"/>
      <c r="AC52" s="3"/>
      <c r="AD52" s="3"/>
      <c r="AE52" s="3"/>
      <c r="AF52" s="3"/>
      <c r="AG52" s="3">
        <v>3114</v>
      </c>
      <c r="AH52" s="7">
        <f t="shared" si="2"/>
        <v>28588</v>
      </c>
      <c r="AI52" s="3"/>
      <c r="AJ52" s="3">
        <v>6353</v>
      </c>
      <c r="AK52" s="3"/>
      <c r="AL52" s="3">
        <v>802</v>
      </c>
      <c r="AM52" s="3">
        <v>1172</v>
      </c>
      <c r="AN52" s="3">
        <v>5597</v>
      </c>
      <c r="AO52" s="3">
        <v>13625</v>
      </c>
      <c r="AP52" s="3"/>
      <c r="AQ52" s="3"/>
      <c r="AR52" s="3">
        <v>1709</v>
      </c>
      <c r="AS52" s="7">
        <f t="shared" si="3"/>
        <v>29258</v>
      </c>
      <c r="AT52" s="3"/>
      <c r="AU52" s="3"/>
      <c r="AV52" s="3">
        <v>21120</v>
      </c>
      <c r="AW52" s="3">
        <v>368</v>
      </c>
      <c r="AX52" s="3"/>
      <c r="AY52" s="3"/>
      <c r="AZ52" s="3"/>
      <c r="BA52" s="3"/>
      <c r="BB52" s="3"/>
      <c r="BC52" s="3"/>
      <c r="BD52" s="7">
        <f t="shared" si="4"/>
        <v>21488</v>
      </c>
      <c r="BE52" s="3"/>
      <c r="BF52" s="3">
        <v>14251</v>
      </c>
      <c r="BG52" s="3">
        <v>11028</v>
      </c>
      <c r="BH52" s="3">
        <v>368</v>
      </c>
      <c r="BI52" s="3"/>
      <c r="BJ52" s="3"/>
      <c r="BK52" s="3"/>
      <c r="BL52" s="3"/>
      <c r="BM52" s="3">
        <v>1073</v>
      </c>
      <c r="BN52" s="3"/>
      <c r="BO52" s="7">
        <f t="shared" si="5"/>
        <v>26720</v>
      </c>
      <c r="BP52" s="3"/>
      <c r="BQ52" s="3">
        <v>23225</v>
      </c>
      <c r="BR52" s="3"/>
      <c r="BS52" s="3"/>
      <c r="BT52" s="3"/>
      <c r="BU52" s="3"/>
      <c r="BV52" s="3"/>
      <c r="BW52" s="3"/>
      <c r="BX52" s="3"/>
      <c r="BY52" s="3"/>
      <c r="BZ52" s="7">
        <f t="shared" si="6"/>
        <v>23225</v>
      </c>
      <c r="CA52" s="3">
        <v>401</v>
      </c>
      <c r="CB52" s="3"/>
      <c r="CC52" s="3">
        <v>3182</v>
      </c>
      <c r="CD52" s="3">
        <v>803</v>
      </c>
      <c r="CE52" s="3"/>
      <c r="CF52" s="3"/>
      <c r="CG52" s="3"/>
      <c r="CH52" s="3">
        <v>369</v>
      </c>
      <c r="CI52" s="3">
        <v>19708</v>
      </c>
      <c r="CJ52" s="3">
        <v>1606</v>
      </c>
      <c r="CK52" s="7">
        <f t="shared" si="7"/>
        <v>26069</v>
      </c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7">
        <f t="shared" si="8"/>
        <v>0</v>
      </c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7">
        <f t="shared" si="9"/>
        <v>0</v>
      </c>
      <c r="DH52" s="3"/>
      <c r="DI52" s="3"/>
      <c r="DJ52" s="3"/>
      <c r="DK52" s="3"/>
      <c r="DL52" s="3">
        <v>7728</v>
      </c>
      <c r="DM52" s="3"/>
      <c r="DN52" s="3"/>
      <c r="DO52" s="3"/>
      <c r="DP52" s="3"/>
      <c r="DQ52" s="3"/>
      <c r="DR52" s="7">
        <f t="shared" si="10"/>
        <v>7728</v>
      </c>
      <c r="DS52" s="3"/>
      <c r="DT52" s="3"/>
      <c r="DU52" s="3"/>
      <c r="DV52" s="3"/>
      <c r="DW52" s="3">
        <v>402</v>
      </c>
      <c r="DX52" s="3"/>
      <c r="DY52" s="3"/>
      <c r="DZ52" s="3"/>
      <c r="EA52" s="3"/>
      <c r="EB52" s="3"/>
      <c r="EC52" s="7">
        <f t="shared" si="11"/>
        <v>402</v>
      </c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7">
        <f t="shared" si="12"/>
        <v>0</v>
      </c>
      <c r="EO52" s="3"/>
      <c r="EP52" s="3"/>
      <c r="EQ52" s="3">
        <v>1173</v>
      </c>
      <c r="ER52" s="3"/>
      <c r="ES52" s="3"/>
      <c r="ET52" s="3">
        <v>1937</v>
      </c>
      <c r="EU52" s="3"/>
      <c r="EV52" s="3"/>
      <c r="EW52" s="3">
        <v>3548</v>
      </c>
      <c r="EX52" s="3"/>
      <c r="EY52" s="7">
        <f t="shared" si="13"/>
        <v>6658</v>
      </c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7">
        <f t="shared" si="14"/>
        <v>0</v>
      </c>
    </row>
    <row r="53" spans="1:166" ht="12.75">
      <c r="A53" s="6" t="s">
        <v>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7">
        <f t="shared" si="0"/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7">
        <f t="shared" si="1"/>
        <v>0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7">
        <f t="shared" si="2"/>
        <v>0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7">
        <f t="shared" si="3"/>
        <v>0</v>
      </c>
      <c r="AT53" s="3"/>
      <c r="AU53" s="3"/>
      <c r="AV53" s="3">
        <v>0</v>
      </c>
      <c r="AW53" s="3"/>
      <c r="AX53" s="3"/>
      <c r="AY53" s="3"/>
      <c r="AZ53" s="3"/>
      <c r="BA53" s="3"/>
      <c r="BB53" s="3"/>
      <c r="BC53" s="3"/>
      <c r="BD53" s="7">
        <f t="shared" si="4"/>
        <v>0</v>
      </c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7">
        <f t="shared" si="5"/>
        <v>0</v>
      </c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7">
        <f t="shared" si="6"/>
        <v>0</v>
      </c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7">
        <f t="shared" si="7"/>
        <v>0</v>
      </c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7">
        <f t="shared" si="8"/>
        <v>0</v>
      </c>
      <c r="CW53" s="3"/>
      <c r="CX53" s="3">
        <v>8</v>
      </c>
      <c r="CY53" s="3"/>
      <c r="CZ53" s="3"/>
      <c r="DA53" s="3"/>
      <c r="DB53" s="3"/>
      <c r="DC53" s="3"/>
      <c r="DD53" s="3"/>
      <c r="DE53" s="3"/>
      <c r="DF53" s="3"/>
      <c r="DG53" s="7">
        <f t="shared" si="9"/>
        <v>8</v>
      </c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7">
        <f t="shared" si="10"/>
        <v>0</v>
      </c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7">
        <f t="shared" si="11"/>
        <v>0</v>
      </c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7">
        <f t="shared" si="12"/>
        <v>0</v>
      </c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7">
        <f t="shared" si="13"/>
        <v>0</v>
      </c>
      <c r="EZ53" s="3"/>
      <c r="FA53" s="3">
        <v>428</v>
      </c>
      <c r="FB53" s="3"/>
      <c r="FC53" s="3"/>
      <c r="FD53" s="3"/>
      <c r="FE53" s="3"/>
      <c r="FF53" s="3"/>
      <c r="FG53" s="3"/>
      <c r="FH53" s="3"/>
      <c r="FI53" s="3"/>
      <c r="FJ53" s="7">
        <f t="shared" si="14"/>
        <v>428</v>
      </c>
    </row>
    <row r="54" spans="1:166" ht="13.5" thickBot="1">
      <c r="A54" s="16" t="s">
        <v>0</v>
      </c>
      <c r="B54" s="5">
        <f aca="true" t="shared" si="15" ref="B54:AI54">SUM(B5:B53)</f>
        <v>39543</v>
      </c>
      <c r="C54" s="5">
        <f t="shared" si="15"/>
        <v>49466</v>
      </c>
      <c r="D54" s="5">
        <f t="shared" si="15"/>
        <v>24320</v>
      </c>
      <c r="E54" s="5">
        <f t="shared" si="15"/>
        <v>20345</v>
      </c>
      <c r="F54" s="5">
        <f t="shared" si="15"/>
        <v>29213</v>
      </c>
      <c r="G54" s="5">
        <f t="shared" si="15"/>
        <v>14704</v>
      </c>
      <c r="H54" s="5">
        <f t="shared" si="15"/>
        <v>21445</v>
      </c>
      <c r="I54" s="5">
        <f t="shared" si="15"/>
        <v>70334</v>
      </c>
      <c r="J54" s="5">
        <f t="shared" si="15"/>
        <v>12819</v>
      </c>
      <c r="K54" s="5">
        <f t="shared" si="15"/>
        <v>23173</v>
      </c>
      <c r="L54" s="7">
        <f t="shared" si="0"/>
        <v>305362</v>
      </c>
      <c r="M54" s="5">
        <f t="shared" si="15"/>
        <v>41775</v>
      </c>
      <c r="N54" s="5">
        <f t="shared" si="15"/>
        <v>20459</v>
      </c>
      <c r="O54" s="5">
        <f t="shared" si="15"/>
        <v>11218</v>
      </c>
      <c r="P54" s="5">
        <f t="shared" si="15"/>
        <v>3774</v>
      </c>
      <c r="Q54" s="5">
        <f t="shared" si="15"/>
        <v>8782</v>
      </c>
      <c r="R54" s="5">
        <f t="shared" si="15"/>
        <v>6207</v>
      </c>
      <c r="S54" s="5">
        <f t="shared" si="15"/>
        <v>2558</v>
      </c>
      <c r="T54" s="5">
        <f t="shared" si="15"/>
        <v>3059</v>
      </c>
      <c r="U54" s="5">
        <f t="shared" si="15"/>
        <v>4537</v>
      </c>
      <c r="V54" s="5">
        <f t="shared" si="15"/>
        <v>934</v>
      </c>
      <c r="W54" s="7">
        <f t="shared" si="1"/>
        <v>103303</v>
      </c>
      <c r="X54" s="5">
        <f t="shared" si="15"/>
        <v>4118</v>
      </c>
      <c r="Y54" s="5">
        <f t="shared" si="15"/>
        <v>73157</v>
      </c>
      <c r="Z54" s="5">
        <f t="shared" si="15"/>
        <v>45846</v>
      </c>
      <c r="AA54" s="5">
        <f t="shared" si="15"/>
        <v>21776</v>
      </c>
      <c r="AB54" s="5">
        <f t="shared" si="15"/>
        <v>22622</v>
      </c>
      <c r="AC54" s="5">
        <f t="shared" si="15"/>
        <v>22454</v>
      </c>
      <c r="AD54" s="5">
        <f t="shared" si="15"/>
        <v>21980</v>
      </c>
      <c r="AE54" s="5">
        <f t="shared" si="15"/>
        <v>30438</v>
      </c>
      <c r="AF54" s="5">
        <f t="shared" si="15"/>
        <v>23963</v>
      </c>
      <c r="AG54" s="5">
        <f t="shared" si="15"/>
        <v>51915</v>
      </c>
      <c r="AH54" s="7">
        <f t="shared" si="2"/>
        <v>318269</v>
      </c>
      <c r="AI54" s="5">
        <f t="shared" si="15"/>
        <v>29168</v>
      </c>
      <c r="AJ54" s="5">
        <f aca="true" t="shared" si="16" ref="AJ54:BR54">SUM(AJ5:AJ53)</f>
        <v>53224</v>
      </c>
      <c r="AK54" s="5">
        <f t="shared" si="16"/>
        <v>554</v>
      </c>
      <c r="AL54" s="5">
        <f t="shared" si="16"/>
        <v>54449</v>
      </c>
      <c r="AM54" s="5">
        <f t="shared" si="16"/>
        <v>48655</v>
      </c>
      <c r="AN54" s="5">
        <f t="shared" si="16"/>
        <v>42356</v>
      </c>
      <c r="AO54" s="5">
        <f t="shared" si="16"/>
        <v>33970</v>
      </c>
      <c r="AP54" s="5">
        <f t="shared" si="16"/>
        <v>58246</v>
      </c>
      <c r="AQ54" s="5">
        <f t="shared" si="16"/>
        <v>51058</v>
      </c>
      <c r="AR54" s="5">
        <f t="shared" si="16"/>
        <v>57292</v>
      </c>
      <c r="AS54" s="7">
        <f t="shared" si="3"/>
        <v>428972</v>
      </c>
      <c r="AT54" s="5">
        <f t="shared" si="16"/>
        <v>2156</v>
      </c>
      <c r="AU54" s="5">
        <f t="shared" si="16"/>
        <v>74382</v>
      </c>
      <c r="AV54" s="5">
        <f t="shared" si="16"/>
        <v>64536</v>
      </c>
      <c r="AW54" s="5">
        <f t="shared" si="16"/>
        <v>52005</v>
      </c>
      <c r="AX54" s="5">
        <f t="shared" si="16"/>
        <v>20173</v>
      </c>
      <c r="AY54" s="5">
        <f t="shared" si="16"/>
        <v>26513</v>
      </c>
      <c r="AZ54" s="5">
        <f t="shared" si="16"/>
        <v>62676</v>
      </c>
      <c r="BA54" s="5">
        <f t="shared" si="16"/>
        <v>66870</v>
      </c>
      <c r="BB54" s="5">
        <f t="shared" si="16"/>
        <v>30604</v>
      </c>
      <c r="BC54" s="5">
        <f t="shared" si="16"/>
        <v>25788</v>
      </c>
      <c r="BD54" s="7">
        <f t="shared" si="4"/>
        <v>425703</v>
      </c>
      <c r="BE54" s="5">
        <f t="shared" si="16"/>
        <v>55890</v>
      </c>
      <c r="BF54" s="5">
        <f t="shared" si="16"/>
        <v>58274</v>
      </c>
      <c r="BG54" s="5">
        <f t="shared" si="16"/>
        <v>55948</v>
      </c>
      <c r="BH54" s="5">
        <f t="shared" si="16"/>
        <v>62433</v>
      </c>
      <c r="BI54" s="5">
        <f t="shared" si="16"/>
        <v>12235</v>
      </c>
      <c r="BJ54" s="5">
        <f t="shared" si="16"/>
        <v>43442</v>
      </c>
      <c r="BK54" s="5">
        <f t="shared" si="16"/>
        <v>34436</v>
      </c>
      <c r="BL54" s="5">
        <f t="shared" si="16"/>
        <v>46296</v>
      </c>
      <c r="BM54" s="5">
        <f t="shared" si="16"/>
        <v>63398</v>
      </c>
      <c r="BN54" s="5">
        <f t="shared" si="16"/>
        <v>50558</v>
      </c>
      <c r="BO54" s="7">
        <f t="shared" si="5"/>
        <v>482910</v>
      </c>
      <c r="BP54" s="5">
        <f t="shared" si="16"/>
        <v>24625</v>
      </c>
      <c r="BQ54" s="5">
        <f t="shared" si="16"/>
        <v>71541</v>
      </c>
      <c r="BR54" s="5">
        <f t="shared" si="16"/>
        <v>33486</v>
      </c>
      <c r="BS54" s="5">
        <f aca="true" t="shared" si="17" ref="BS54:DA54">SUM(BS5:BS53)</f>
        <v>24638</v>
      </c>
      <c r="BT54" s="5">
        <f t="shared" si="17"/>
        <v>26072</v>
      </c>
      <c r="BU54" s="5">
        <f t="shared" si="17"/>
        <v>50979</v>
      </c>
      <c r="BV54" s="5">
        <f t="shared" si="17"/>
        <v>28200</v>
      </c>
      <c r="BW54" s="5">
        <f t="shared" si="17"/>
        <v>28905</v>
      </c>
      <c r="BX54" s="5">
        <f t="shared" si="17"/>
        <v>21237</v>
      </c>
      <c r="BY54" s="5">
        <f t="shared" si="17"/>
        <v>44895</v>
      </c>
      <c r="BZ54" s="7">
        <f t="shared" si="6"/>
        <v>354578</v>
      </c>
      <c r="CA54" s="5">
        <f t="shared" si="17"/>
        <v>60804</v>
      </c>
      <c r="CB54" s="5">
        <f t="shared" si="17"/>
        <v>23490</v>
      </c>
      <c r="CC54" s="5">
        <f t="shared" si="17"/>
        <v>55899</v>
      </c>
      <c r="CD54" s="5">
        <f t="shared" si="17"/>
        <v>53008</v>
      </c>
      <c r="CE54" s="5">
        <f t="shared" si="17"/>
        <v>62857</v>
      </c>
      <c r="CF54" s="5">
        <f t="shared" si="17"/>
        <v>32236</v>
      </c>
      <c r="CG54" s="5">
        <f t="shared" si="17"/>
        <v>12506</v>
      </c>
      <c r="CH54" s="5">
        <f t="shared" si="17"/>
        <v>65868</v>
      </c>
      <c r="CI54" s="5">
        <f t="shared" si="17"/>
        <v>57125</v>
      </c>
      <c r="CJ54" s="5">
        <f t="shared" si="17"/>
        <v>19315</v>
      </c>
      <c r="CK54" s="7">
        <f t="shared" si="7"/>
        <v>443108</v>
      </c>
      <c r="CL54" s="5">
        <f t="shared" si="17"/>
        <v>14498</v>
      </c>
      <c r="CM54" s="5">
        <f t="shared" si="17"/>
        <v>18237</v>
      </c>
      <c r="CN54" s="5">
        <f t="shared" si="17"/>
        <v>20879</v>
      </c>
      <c r="CO54" s="5">
        <f t="shared" si="17"/>
        <v>19902</v>
      </c>
      <c r="CP54" s="5">
        <f t="shared" si="17"/>
        <v>23985</v>
      </c>
      <c r="CQ54" s="5">
        <f t="shared" si="17"/>
        <v>18929</v>
      </c>
      <c r="CR54" s="5">
        <f t="shared" si="17"/>
        <v>24130</v>
      </c>
      <c r="CS54" s="5">
        <f t="shared" si="17"/>
        <v>10297</v>
      </c>
      <c r="CT54" s="5">
        <f t="shared" si="17"/>
        <v>32446</v>
      </c>
      <c r="CU54" s="5">
        <f t="shared" si="17"/>
        <v>30450</v>
      </c>
      <c r="CV54" s="7">
        <f t="shared" si="8"/>
        <v>213753</v>
      </c>
      <c r="CW54" s="5">
        <f t="shared" si="17"/>
        <v>9342</v>
      </c>
      <c r="CX54" s="5">
        <f t="shared" si="17"/>
        <v>7605</v>
      </c>
      <c r="CY54" s="5">
        <f t="shared" si="17"/>
        <v>3252</v>
      </c>
      <c r="CZ54" s="5">
        <f t="shared" si="17"/>
        <v>22319</v>
      </c>
      <c r="DA54" s="5">
        <f t="shared" si="17"/>
        <v>13467</v>
      </c>
      <c r="DB54" s="5">
        <f aca="true" t="shared" si="18" ref="DB54:EJ54">SUM(DB5:DB53)</f>
        <v>31620</v>
      </c>
      <c r="DC54" s="5">
        <f t="shared" si="18"/>
        <v>25237</v>
      </c>
      <c r="DD54" s="5">
        <f t="shared" si="18"/>
        <v>3744</v>
      </c>
      <c r="DE54" s="5">
        <f t="shared" si="18"/>
        <v>894</v>
      </c>
      <c r="DF54" s="5">
        <f t="shared" si="18"/>
        <v>336</v>
      </c>
      <c r="DG54" s="7">
        <f t="shared" si="9"/>
        <v>117816</v>
      </c>
      <c r="DH54" s="5">
        <f t="shared" si="18"/>
        <v>21184</v>
      </c>
      <c r="DI54" s="5">
        <f t="shared" si="18"/>
        <v>46815</v>
      </c>
      <c r="DJ54" s="5">
        <f t="shared" si="18"/>
        <v>6065</v>
      </c>
      <c r="DK54" s="5">
        <f t="shared" si="18"/>
        <v>31949</v>
      </c>
      <c r="DL54" s="5">
        <f t="shared" si="18"/>
        <v>37787</v>
      </c>
      <c r="DM54" s="5">
        <f t="shared" si="18"/>
        <v>47350</v>
      </c>
      <c r="DN54" s="5">
        <f t="shared" si="18"/>
        <v>46393</v>
      </c>
      <c r="DO54" s="5">
        <f t="shared" si="18"/>
        <v>7012</v>
      </c>
      <c r="DP54" s="5">
        <f t="shared" si="18"/>
        <v>33000</v>
      </c>
      <c r="DQ54" s="5">
        <f t="shared" si="18"/>
        <v>20016</v>
      </c>
      <c r="DR54" s="7">
        <f t="shared" si="10"/>
        <v>297571</v>
      </c>
      <c r="DS54" s="5">
        <f t="shared" si="18"/>
        <v>21220</v>
      </c>
      <c r="DT54" s="5">
        <f t="shared" si="18"/>
        <v>32043</v>
      </c>
      <c r="DU54" s="5">
        <f t="shared" si="18"/>
        <v>74000</v>
      </c>
      <c r="DV54" s="5">
        <f t="shared" si="18"/>
        <v>307</v>
      </c>
      <c r="DW54" s="5">
        <f t="shared" si="18"/>
        <v>30886</v>
      </c>
      <c r="DX54" s="5">
        <f t="shared" si="18"/>
        <v>31145</v>
      </c>
      <c r="DY54" s="5">
        <f t="shared" si="18"/>
        <v>10095</v>
      </c>
      <c r="DZ54" s="5">
        <f t="shared" si="18"/>
        <v>724</v>
      </c>
      <c r="EA54" s="5">
        <f t="shared" si="18"/>
        <v>4160</v>
      </c>
      <c r="EB54" s="5">
        <f t="shared" si="18"/>
        <v>23018</v>
      </c>
      <c r="EC54" s="7">
        <f t="shared" si="11"/>
        <v>227598</v>
      </c>
      <c r="ED54" s="5">
        <f t="shared" si="18"/>
        <v>34069</v>
      </c>
      <c r="EE54" s="5">
        <f t="shared" si="18"/>
        <v>10727</v>
      </c>
      <c r="EF54" s="5">
        <f t="shared" si="18"/>
        <v>54388</v>
      </c>
      <c r="EG54" s="5">
        <f t="shared" si="18"/>
        <v>16448</v>
      </c>
      <c r="EH54" s="5">
        <f t="shared" si="18"/>
        <v>6656</v>
      </c>
      <c r="EI54" s="5">
        <f t="shared" si="18"/>
        <v>30280</v>
      </c>
      <c r="EJ54" s="5">
        <f t="shared" si="18"/>
        <v>33036</v>
      </c>
      <c r="EK54" s="5">
        <f aca="true" t="shared" si="19" ref="EK54:FI54">SUM(EK5:EK53)</f>
        <v>36620</v>
      </c>
      <c r="EL54" s="5">
        <f t="shared" si="19"/>
        <v>60456</v>
      </c>
      <c r="EM54" s="5">
        <f t="shared" si="19"/>
        <v>4451</v>
      </c>
      <c r="EN54" s="7">
        <f t="shared" si="12"/>
        <v>287131</v>
      </c>
      <c r="EO54" s="5">
        <f t="shared" si="19"/>
        <v>65341</v>
      </c>
      <c r="EP54" s="5">
        <f t="shared" si="19"/>
        <v>31062</v>
      </c>
      <c r="EQ54" s="5">
        <f t="shared" si="19"/>
        <v>45189</v>
      </c>
      <c r="ER54" s="5">
        <f t="shared" si="19"/>
        <v>35004</v>
      </c>
      <c r="ES54" s="5">
        <f t="shared" si="19"/>
        <v>26120</v>
      </c>
      <c r="ET54" s="5">
        <f t="shared" si="19"/>
        <v>57415</v>
      </c>
      <c r="EU54" s="5">
        <f t="shared" si="19"/>
        <v>25486</v>
      </c>
      <c r="EV54" s="5">
        <f t="shared" si="19"/>
        <v>38642</v>
      </c>
      <c r="EW54" s="5">
        <f t="shared" si="19"/>
        <v>68835</v>
      </c>
      <c r="EX54" s="5">
        <f t="shared" si="19"/>
        <v>14704</v>
      </c>
      <c r="EY54" s="7">
        <f t="shared" si="13"/>
        <v>407798</v>
      </c>
      <c r="EZ54" s="5">
        <f t="shared" si="19"/>
        <v>23963</v>
      </c>
      <c r="FA54" s="5">
        <f t="shared" si="19"/>
        <v>2156</v>
      </c>
      <c r="FB54" s="5">
        <f t="shared" si="19"/>
        <v>25237</v>
      </c>
      <c r="FC54" s="5">
        <f t="shared" si="19"/>
        <v>31620</v>
      </c>
      <c r="FD54" s="5">
        <f t="shared" si="19"/>
        <v>25486</v>
      </c>
      <c r="FE54" s="5">
        <f t="shared" si="19"/>
        <v>724</v>
      </c>
      <c r="FF54" s="5">
        <f t="shared" si="19"/>
        <v>4160</v>
      </c>
      <c r="FG54" s="5">
        <f t="shared" si="19"/>
        <v>13467</v>
      </c>
      <c r="FH54" s="5">
        <f t="shared" si="19"/>
        <v>31620</v>
      </c>
      <c r="FI54" s="5">
        <f t="shared" si="19"/>
        <v>29213</v>
      </c>
      <c r="FJ54" s="7">
        <f t="shared" si="14"/>
        <v>187646</v>
      </c>
    </row>
    <row r="55" spans="11:165" ht="13.5" thickTop="1">
      <c r="K55" s="1">
        <f>SUM(B54:K54)</f>
        <v>305362</v>
      </c>
      <c r="V55" s="1">
        <f>SUM(M54:V54)</f>
        <v>103303</v>
      </c>
      <c r="AG55" s="1">
        <f>SUM(X54:AG54)</f>
        <v>318269</v>
      </c>
      <c r="AR55" s="1">
        <f>SUM(AI54:AR54)</f>
        <v>428972</v>
      </c>
      <c r="BC55" s="1">
        <f>SUM(AT54:BC54)</f>
        <v>425703</v>
      </c>
      <c r="BN55" s="1">
        <f>SUM(BE54:BN54)</f>
        <v>482910</v>
      </c>
      <c r="BY55" s="1">
        <f>SUM(BP54:BY54)</f>
        <v>354578</v>
      </c>
      <c r="CJ55" s="1">
        <f>SUM(CA54:CJ54)</f>
        <v>443108</v>
      </c>
      <c r="CU55" s="1">
        <f>SUM(CL54:CU54)</f>
        <v>213753</v>
      </c>
      <c r="DF55" s="1">
        <f>SUM(CW54:DF54)</f>
        <v>117816</v>
      </c>
      <c r="DQ55" s="1">
        <f>SUM(DH54:DQ54)</f>
        <v>297571</v>
      </c>
      <c r="EB55" s="1">
        <f>SUM(DS54:EB54)</f>
        <v>227598</v>
      </c>
      <c r="EM55" s="1">
        <f>SUM(ED54:EM54)</f>
        <v>287131</v>
      </c>
      <c r="EX55" s="1">
        <f>SUM(EO54:EX54)</f>
        <v>407798</v>
      </c>
      <c r="FI55" s="1">
        <f>SUM(EZ54:FI54)</f>
        <v>187646</v>
      </c>
    </row>
    <row r="56" spans="11:165" ht="12.75">
      <c r="K56" s="1">
        <f>+K55/10</f>
        <v>30536.2</v>
      </c>
      <c r="V56" s="1">
        <f>+V55/10</f>
        <v>10330.3</v>
      </c>
      <c r="AG56" s="1">
        <f>+AG55/10</f>
        <v>31826.9</v>
      </c>
      <c r="AR56" s="1">
        <f>+AR55/10</f>
        <v>42897.2</v>
      </c>
      <c r="BC56" s="1">
        <f>+BC55/10</f>
        <v>42570.3</v>
      </c>
      <c r="BN56" s="1">
        <f>+BN55/10</f>
        <v>48291</v>
      </c>
      <c r="BY56" s="1">
        <f>+BY55/10</f>
        <v>35457.8</v>
      </c>
      <c r="CJ56" s="1">
        <f>+CJ55/10</f>
        <v>44310.8</v>
      </c>
      <c r="CU56" s="1">
        <f>+CU55/10</f>
        <v>21375.3</v>
      </c>
      <c r="DF56" s="1">
        <f>+DF55/10</f>
        <v>11781.6</v>
      </c>
      <c r="DQ56" s="1">
        <f>+DQ55/10</f>
        <v>29757.1</v>
      </c>
      <c r="EB56" s="1">
        <f>+EB55/10</f>
        <v>22759.8</v>
      </c>
      <c r="EM56" s="1">
        <f>+EM55/10</f>
        <v>28713.1</v>
      </c>
      <c r="EX56" s="1">
        <f>+EX55/10</f>
        <v>40779.8</v>
      </c>
      <c r="FI56" s="1">
        <f>+FI55/10</f>
        <v>18764.6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X56"/>
  <sheetViews>
    <sheetView zoomScalePageLayoutView="0" workbookViewId="0" topLeftCell="A4">
      <pane xSplit="1" ySplit="1" topLeftCell="B9" activePane="bottomRight" state="frozen"/>
      <selection pane="topLeft" activeCell="A4" sqref="A4"/>
      <selection pane="topRight" activeCell="B4" sqref="B4"/>
      <selection pane="bottomLeft" activeCell="A5" sqref="A5"/>
      <selection pane="bottomRight" activeCell="FC33" sqref="FC33"/>
    </sheetView>
  </sheetViews>
  <sheetFormatPr defaultColWidth="9.140625" defaultRowHeight="12.75"/>
  <cols>
    <col min="1" max="1" width="12.8515625" style="0" customWidth="1"/>
    <col min="2" max="2" width="17.7109375" style="1" bestFit="1" customWidth="1"/>
    <col min="3" max="152" width="0" style="1" hidden="1" customWidth="1"/>
    <col min="153" max="153" width="0" style="0" hidden="1" customWidth="1"/>
    <col min="154" max="154" width="10.28125" style="1" bestFit="1" customWidth="1"/>
    <col min="155" max="235" width="9.140625" style="1" customWidth="1"/>
  </cols>
  <sheetData>
    <row r="3" ht="13.5" thickBot="1"/>
    <row r="4" spans="1:154" ht="13.5" thickBot="1">
      <c r="A4" s="12" t="s">
        <v>49</v>
      </c>
      <c r="B4" s="13" t="s">
        <v>51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4">
        <v>31</v>
      </c>
      <c r="AH4" s="14">
        <v>32</v>
      </c>
      <c r="AI4" s="14">
        <v>33</v>
      </c>
      <c r="AJ4" s="14">
        <v>34</v>
      </c>
      <c r="AK4" s="14">
        <v>35</v>
      </c>
      <c r="AL4" s="14">
        <v>36</v>
      </c>
      <c r="AM4" s="14">
        <v>37</v>
      </c>
      <c r="AN4" s="14">
        <v>38</v>
      </c>
      <c r="AO4" s="14">
        <v>39</v>
      </c>
      <c r="AP4" s="14">
        <v>40</v>
      </c>
      <c r="AQ4" s="14">
        <v>41</v>
      </c>
      <c r="AR4" s="14">
        <v>42</v>
      </c>
      <c r="AS4" s="14">
        <v>43</v>
      </c>
      <c r="AT4" s="14">
        <v>44</v>
      </c>
      <c r="AU4" s="14">
        <v>45</v>
      </c>
      <c r="AV4" s="14">
        <v>46</v>
      </c>
      <c r="AW4" s="14">
        <v>47</v>
      </c>
      <c r="AX4" s="14">
        <v>48</v>
      </c>
      <c r="AY4" s="14">
        <v>49</v>
      </c>
      <c r="AZ4" s="14">
        <v>50</v>
      </c>
      <c r="BA4" s="14">
        <v>51</v>
      </c>
      <c r="BB4" s="14">
        <v>52</v>
      </c>
      <c r="BC4" s="14">
        <v>53</v>
      </c>
      <c r="BD4" s="14">
        <v>54</v>
      </c>
      <c r="BE4" s="14">
        <v>55</v>
      </c>
      <c r="BF4" s="14">
        <v>56</v>
      </c>
      <c r="BG4" s="14">
        <v>57</v>
      </c>
      <c r="BH4" s="14">
        <v>58</v>
      </c>
      <c r="BI4" s="14">
        <v>59</v>
      </c>
      <c r="BJ4" s="14">
        <v>60</v>
      </c>
      <c r="BK4" s="14">
        <v>61</v>
      </c>
      <c r="BL4" s="14">
        <v>62</v>
      </c>
      <c r="BM4" s="14">
        <v>63</v>
      </c>
      <c r="BN4" s="14">
        <v>64</v>
      </c>
      <c r="BO4" s="14">
        <v>65</v>
      </c>
      <c r="BP4" s="14">
        <v>66</v>
      </c>
      <c r="BQ4" s="14">
        <v>67</v>
      </c>
      <c r="BR4" s="14">
        <v>68</v>
      </c>
      <c r="BS4" s="14">
        <v>69</v>
      </c>
      <c r="BT4" s="14">
        <v>70</v>
      </c>
      <c r="BU4" s="14">
        <v>71</v>
      </c>
      <c r="BV4" s="14">
        <v>72</v>
      </c>
      <c r="BW4" s="14">
        <v>73</v>
      </c>
      <c r="BX4" s="14">
        <v>74</v>
      </c>
      <c r="BY4" s="14">
        <v>75</v>
      </c>
      <c r="BZ4" s="14">
        <v>76</v>
      </c>
      <c r="CA4" s="14">
        <v>77</v>
      </c>
      <c r="CB4" s="14">
        <v>78</v>
      </c>
      <c r="CC4" s="14">
        <v>79</v>
      </c>
      <c r="CD4" s="14">
        <v>80</v>
      </c>
      <c r="CE4" s="14">
        <v>81</v>
      </c>
      <c r="CF4" s="14">
        <v>82</v>
      </c>
      <c r="CG4" s="14">
        <v>83</v>
      </c>
      <c r="CH4" s="14">
        <v>84</v>
      </c>
      <c r="CI4" s="14">
        <v>85</v>
      </c>
      <c r="CJ4" s="14">
        <v>86</v>
      </c>
      <c r="CK4" s="14">
        <v>87</v>
      </c>
      <c r="CL4" s="14">
        <v>88</v>
      </c>
      <c r="CM4" s="14">
        <v>89</v>
      </c>
      <c r="CN4" s="14">
        <v>90</v>
      </c>
      <c r="CO4" s="14">
        <v>91</v>
      </c>
      <c r="CP4" s="14">
        <v>92</v>
      </c>
      <c r="CQ4" s="14">
        <v>93</v>
      </c>
      <c r="CR4" s="14">
        <v>94</v>
      </c>
      <c r="CS4" s="14">
        <v>95</v>
      </c>
      <c r="CT4" s="14">
        <v>96</v>
      </c>
      <c r="CU4" s="14">
        <v>97</v>
      </c>
      <c r="CV4" s="14">
        <v>98</v>
      </c>
      <c r="CW4" s="14">
        <v>99</v>
      </c>
      <c r="CX4" s="14">
        <v>100</v>
      </c>
      <c r="CY4" s="14">
        <v>101</v>
      </c>
      <c r="CZ4" s="14">
        <v>102</v>
      </c>
      <c r="DA4" s="14">
        <v>103</v>
      </c>
      <c r="DB4" s="14">
        <v>104</v>
      </c>
      <c r="DC4" s="14">
        <v>105</v>
      </c>
      <c r="DD4" s="14">
        <v>106</v>
      </c>
      <c r="DE4" s="14">
        <v>107</v>
      </c>
      <c r="DF4" s="14">
        <v>108</v>
      </c>
      <c r="DG4" s="14">
        <v>109</v>
      </c>
      <c r="DH4" s="14">
        <v>110</v>
      </c>
      <c r="DI4" s="14">
        <v>111</v>
      </c>
      <c r="DJ4" s="14">
        <v>112</v>
      </c>
      <c r="DK4" s="14">
        <v>113</v>
      </c>
      <c r="DL4" s="14">
        <v>114</v>
      </c>
      <c r="DM4" s="14">
        <v>115</v>
      </c>
      <c r="DN4" s="14">
        <v>116</v>
      </c>
      <c r="DO4" s="14">
        <v>117</v>
      </c>
      <c r="DP4" s="14">
        <v>118</v>
      </c>
      <c r="DQ4" s="14">
        <v>119</v>
      </c>
      <c r="DR4" s="14">
        <v>120</v>
      </c>
      <c r="DS4" s="14">
        <v>121</v>
      </c>
      <c r="DT4" s="14">
        <v>122</v>
      </c>
      <c r="DU4" s="14">
        <v>123</v>
      </c>
      <c r="DV4" s="14">
        <v>124</v>
      </c>
      <c r="DW4" s="14">
        <v>125</v>
      </c>
      <c r="DX4" s="14">
        <v>126</v>
      </c>
      <c r="DY4" s="14">
        <v>127</v>
      </c>
      <c r="DZ4" s="14">
        <v>128</v>
      </c>
      <c r="EA4" s="14">
        <v>129</v>
      </c>
      <c r="EB4" s="14">
        <v>130</v>
      </c>
      <c r="EC4" s="14">
        <v>131</v>
      </c>
      <c r="ED4" s="14">
        <v>132</v>
      </c>
      <c r="EE4" s="14">
        <v>133</v>
      </c>
      <c r="EF4" s="14">
        <v>134</v>
      </c>
      <c r="EG4" s="14">
        <v>135</v>
      </c>
      <c r="EH4" s="14">
        <v>136</v>
      </c>
      <c r="EI4" s="14">
        <v>137</v>
      </c>
      <c r="EJ4" s="14">
        <v>138</v>
      </c>
      <c r="EK4" s="14">
        <v>139</v>
      </c>
      <c r="EL4" s="14">
        <v>140</v>
      </c>
      <c r="EM4" s="14">
        <v>141</v>
      </c>
      <c r="EN4" s="14">
        <v>142</v>
      </c>
      <c r="EO4" s="14">
        <v>143</v>
      </c>
      <c r="EP4" s="14">
        <v>144</v>
      </c>
      <c r="EQ4" s="14">
        <v>145</v>
      </c>
      <c r="ER4" s="14">
        <v>146</v>
      </c>
      <c r="ES4" s="14">
        <v>147</v>
      </c>
      <c r="ET4" s="14">
        <v>148</v>
      </c>
      <c r="EU4" s="14">
        <v>149</v>
      </c>
      <c r="EV4" s="14">
        <v>150</v>
      </c>
      <c r="EX4" s="1" t="s">
        <v>53</v>
      </c>
    </row>
    <row r="5" spans="1:154" ht="12.75">
      <c r="A5" s="15" t="s">
        <v>1</v>
      </c>
      <c r="B5" s="9">
        <f aca="true" t="shared" si="0" ref="B5:B36">SUM(C5:EV5)</f>
        <v>77500</v>
      </c>
      <c r="C5" s="7"/>
      <c r="D5" s="7"/>
      <c r="E5" s="7"/>
      <c r="F5" s="7"/>
      <c r="G5" s="7"/>
      <c r="H5" s="7"/>
      <c r="I5" s="7"/>
      <c r="J5" s="7"/>
      <c r="K5" s="7">
        <v>193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756</v>
      </c>
      <c r="Z5" s="7"/>
      <c r="AA5" s="7"/>
      <c r="AB5" s="7"/>
      <c r="AC5" s="7"/>
      <c r="AD5" s="7"/>
      <c r="AE5" s="7"/>
      <c r="AF5" s="7">
        <v>193</v>
      </c>
      <c r="AG5" s="7"/>
      <c r="AH5" s="7"/>
      <c r="AI5" s="7"/>
      <c r="AJ5" s="7">
        <v>280</v>
      </c>
      <c r="AK5" s="7">
        <v>193</v>
      </c>
      <c r="AL5" s="7">
        <v>406</v>
      </c>
      <c r="AM5" s="7"/>
      <c r="AN5" s="7"/>
      <c r="AO5" s="7"/>
      <c r="AP5" s="7">
        <v>1346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>
        <v>755</v>
      </c>
      <c r="BE5" s="7"/>
      <c r="BF5" s="7">
        <v>406</v>
      </c>
      <c r="BG5" s="7"/>
      <c r="BH5" s="7">
        <v>23640</v>
      </c>
      <c r="BI5" s="7">
        <v>477</v>
      </c>
      <c r="BJ5" s="7">
        <v>806</v>
      </c>
      <c r="BK5" s="7"/>
      <c r="BL5" s="7">
        <v>66</v>
      </c>
      <c r="BM5" s="7"/>
      <c r="BN5" s="7"/>
      <c r="BO5" s="7">
        <v>64</v>
      </c>
      <c r="BP5" s="7"/>
      <c r="BQ5" s="7"/>
      <c r="BR5" s="7"/>
      <c r="BS5" s="7"/>
      <c r="BT5" s="7"/>
      <c r="BU5" s="7">
        <v>472</v>
      </c>
      <c r="BV5" s="7"/>
      <c r="BW5" s="7"/>
      <c r="BX5" s="7">
        <v>459</v>
      </c>
      <c r="BY5" s="7">
        <v>1650</v>
      </c>
      <c r="BZ5" s="7"/>
      <c r="CA5" s="7"/>
      <c r="CB5" s="7">
        <v>345</v>
      </c>
      <c r="CC5" s="7"/>
      <c r="CD5" s="7"/>
      <c r="CE5" s="7"/>
      <c r="CF5" s="7"/>
      <c r="CG5" s="7"/>
      <c r="CH5" s="7"/>
      <c r="CI5" s="7"/>
      <c r="CJ5" s="7">
        <v>13961</v>
      </c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>
        <v>1206</v>
      </c>
      <c r="CW5" s="7"/>
      <c r="CX5" s="7"/>
      <c r="CY5" s="7"/>
      <c r="CZ5" s="7">
        <v>230</v>
      </c>
      <c r="DA5" s="7"/>
      <c r="DB5" s="7"/>
      <c r="DC5" s="7"/>
      <c r="DD5" s="7">
        <v>4968</v>
      </c>
      <c r="DE5" s="7"/>
      <c r="DF5" s="7"/>
      <c r="DG5" s="7"/>
      <c r="DH5" s="7"/>
      <c r="DI5" s="7"/>
      <c r="DJ5" s="7">
        <v>193</v>
      </c>
      <c r="DK5" s="7"/>
      <c r="DL5" s="7"/>
      <c r="DM5" s="7"/>
      <c r="DN5" s="7"/>
      <c r="DO5" s="7"/>
      <c r="DP5" s="7"/>
      <c r="DQ5" s="7">
        <v>1340</v>
      </c>
      <c r="DR5" s="7"/>
      <c r="DS5" s="7"/>
      <c r="DT5" s="7">
        <v>536</v>
      </c>
      <c r="DU5" s="7"/>
      <c r="DV5" s="7"/>
      <c r="DW5" s="7"/>
      <c r="DX5" s="7"/>
      <c r="DY5" s="7"/>
      <c r="DZ5" s="7"/>
      <c r="EA5" s="7">
        <v>8094</v>
      </c>
      <c r="EB5" s="7"/>
      <c r="EC5" s="7"/>
      <c r="ED5" s="7"/>
      <c r="EE5" s="7">
        <v>158</v>
      </c>
      <c r="EF5" s="7"/>
      <c r="EG5" s="7"/>
      <c r="EH5" s="7">
        <v>134</v>
      </c>
      <c r="EI5" s="7"/>
      <c r="EJ5" s="7"/>
      <c r="EK5" s="7">
        <v>213</v>
      </c>
      <c r="EL5" s="7"/>
      <c r="EM5" s="7"/>
      <c r="EN5" s="7"/>
      <c r="EO5" s="7"/>
      <c r="EP5" s="7">
        <v>13960</v>
      </c>
      <c r="EQ5" s="7"/>
      <c r="ER5" s="7"/>
      <c r="ES5" s="7"/>
      <c r="ET5" s="7"/>
      <c r="EU5" s="7"/>
      <c r="EV5" s="7"/>
      <c r="EX5" s="85">
        <f aca="true" t="shared" si="1" ref="EX5:EX36">+B5/$B$54</f>
        <v>0.016842268138470826</v>
      </c>
    </row>
    <row r="6" spans="1:154" ht="12.75">
      <c r="A6" s="6" t="s">
        <v>2</v>
      </c>
      <c r="B6" s="4">
        <f t="shared" si="0"/>
        <v>145601</v>
      </c>
      <c r="C6" s="3"/>
      <c r="D6" s="3">
        <v>1741</v>
      </c>
      <c r="E6" s="3"/>
      <c r="F6" s="3"/>
      <c r="G6" s="3"/>
      <c r="H6" s="3"/>
      <c r="I6" s="3"/>
      <c r="J6" s="3"/>
      <c r="K6" s="3">
        <v>701</v>
      </c>
      <c r="L6" s="3"/>
      <c r="M6" s="3">
        <v>20475</v>
      </c>
      <c r="N6" s="3">
        <v>821</v>
      </c>
      <c r="O6" s="3"/>
      <c r="P6" s="3"/>
      <c r="Q6" s="3">
        <v>568</v>
      </c>
      <c r="R6" s="3"/>
      <c r="S6" s="3"/>
      <c r="T6" s="3"/>
      <c r="U6" s="3"/>
      <c r="V6" s="3"/>
      <c r="W6" s="3"/>
      <c r="X6" s="3"/>
      <c r="Y6" s="3">
        <v>557</v>
      </c>
      <c r="Z6" s="3"/>
      <c r="AA6" s="3"/>
      <c r="AB6" s="3"/>
      <c r="AC6" s="3">
        <v>9682</v>
      </c>
      <c r="AD6" s="3"/>
      <c r="AE6" s="3"/>
      <c r="AF6" s="3">
        <v>2205</v>
      </c>
      <c r="AG6" s="3"/>
      <c r="AH6" s="3">
        <v>275</v>
      </c>
      <c r="AI6" s="3"/>
      <c r="AJ6" s="3">
        <v>4106</v>
      </c>
      <c r="AK6" s="3">
        <v>3385</v>
      </c>
      <c r="AL6" s="3">
        <v>500</v>
      </c>
      <c r="AM6" s="3"/>
      <c r="AN6" s="3"/>
      <c r="AO6" s="3"/>
      <c r="AP6" s="3">
        <v>274</v>
      </c>
      <c r="AQ6" s="3"/>
      <c r="AR6" s="3"/>
      <c r="AS6" s="3"/>
      <c r="AT6" s="3">
        <v>831</v>
      </c>
      <c r="AU6" s="3"/>
      <c r="AV6" s="3"/>
      <c r="AW6" s="3"/>
      <c r="AX6" s="3">
        <v>12832</v>
      </c>
      <c r="AY6" s="3"/>
      <c r="AZ6" s="3"/>
      <c r="BA6" s="3"/>
      <c r="BB6" s="3">
        <v>146</v>
      </c>
      <c r="BC6" s="3"/>
      <c r="BD6" s="3">
        <v>1401</v>
      </c>
      <c r="BE6" s="3"/>
      <c r="BF6" s="3">
        <v>1152</v>
      </c>
      <c r="BG6" s="3"/>
      <c r="BH6" s="3"/>
      <c r="BI6" s="3">
        <v>832</v>
      </c>
      <c r="BJ6" s="3">
        <v>841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>
        <v>3113</v>
      </c>
      <c r="BV6" s="3"/>
      <c r="BW6" s="3">
        <v>1333</v>
      </c>
      <c r="BX6" s="3">
        <v>288</v>
      </c>
      <c r="BY6" s="3"/>
      <c r="BZ6" s="3"/>
      <c r="CA6" s="3"/>
      <c r="CB6" s="3">
        <v>1992</v>
      </c>
      <c r="CC6" s="3"/>
      <c r="CD6" s="3">
        <v>284</v>
      </c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>
        <v>3579</v>
      </c>
      <c r="DA6" s="3"/>
      <c r="DB6" s="3"/>
      <c r="DC6" s="3">
        <v>1705</v>
      </c>
      <c r="DD6" s="3"/>
      <c r="DE6" s="3"/>
      <c r="DF6" s="3"/>
      <c r="DG6" s="3"/>
      <c r="DH6" s="3"/>
      <c r="DI6" s="3"/>
      <c r="DJ6" s="3">
        <v>72</v>
      </c>
      <c r="DK6" s="3"/>
      <c r="DL6" s="3"/>
      <c r="DM6" s="3"/>
      <c r="DN6" s="3"/>
      <c r="DO6" s="3"/>
      <c r="DP6" s="3"/>
      <c r="DQ6" s="3"/>
      <c r="DR6" s="3">
        <v>4244</v>
      </c>
      <c r="DS6" s="3">
        <v>31621</v>
      </c>
      <c r="DT6" s="3">
        <v>4990</v>
      </c>
      <c r="DU6" s="3"/>
      <c r="DV6" s="3"/>
      <c r="DW6" s="3"/>
      <c r="DX6" s="3"/>
      <c r="DY6" s="3"/>
      <c r="DZ6" s="3"/>
      <c r="EA6" s="3"/>
      <c r="EB6" s="3"/>
      <c r="EC6" s="3">
        <v>14763</v>
      </c>
      <c r="ED6" s="3"/>
      <c r="EE6" s="3">
        <v>284</v>
      </c>
      <c r="EF6" s="3"/>
      <c r="EG6" s="3"/>
      <c r="EH6" s="3">
        <v>2806</v>
      </c>
      <c r="EI6" s="3"/>
      <c r="EJ6" s="3"/>
      <c r="EK6" s="3">
        <v>619</v>
      </c>
      <c r="EL6" s="3"/>
      <c r="EM6" s="3"/>
      <c r="EN6" s="3"/>
      <c r="EO6" s="3"/>
      <c r="EP6" s="3"/>
      <c r="EQ6" s="3"/>
      <c r="ER6" s="3"/>
      <c r="ES6" s="3"/>
      <c r="ET6" s="3"/>
      <c r="EU6" s="3"/>
      <c r="EV6" s="3">
        <v>10583</v>
      </c>
      <c r="EX6" s="85">
        <f t="shared" si="1"/>
        <v>0.031641949461025685</v>
      </c>
    </row>
    <row r="7" spans="1:154" ht="12.75">
      <c r="A7" s="6" t="s">
        <v>3</v>
      </c>
      <c r="B7" s="4">
        <f t="shared" si="0"/>
        <v>228376</v>
      </c>
      <c r="C7" s="3"/>
      <c r="D7" s="3">
        <v>2109</v>
      </c>
      <c r="E7" s="3"/>
      <c r="F7" s="3"/>
      <c r="G7" s="3"/>
      <c r="H7" s="3"/>
      <c r="I7" s="3"/>
      <c r="J7" s="3">
        <v>19208</v>
      </c>
      <c r="K7" s="3">
        <v>1108</v>
      </c>
      <c r="L7" s="3"/>
      <c r="M7" s="3"/>
      <c r="N7" s="3"/>
      <c r="O7" s="3">
        <v>618</v>
      </c>
      <c r="P7" s="3"/>
      <c r="Q7" s="3">
        <v>745</v>
      </c>
      <c r="R7" s="3"/>
      <c r="S7" s="3"/>
      <c r="T7" s="3"/>
      <c r="U7" s="3"/>
      <c r="V7" s="3"/>
      <c r="W7" s="3"/>
      <c r="X7" s="3"/>
      <c r="Y7" s="3">
        <v>7283</v>
      </c>
      <c r="Z7" s="3"/>
      <c r="AA7" s="3"/>
      <c r="AB7" s="3"/>
      <c r="AC7" s="3"/>
      <c r="AD7" s="3"/>
      <c r="AE7" s="3"/>
      <c r="AF7" s="3">
        <v>1639</v>
      </c>
      <c r="AG7" s="3">
        <v>16896</v>
      </c>
      <c r="AH7" s="3">
        <v>2146</v>
      </c>
      <c r="AI7" s="3"/>
      <c r="AJ7" s="3">
        <v>1712</v>
      </c>
      <c r="AK7" s="3">
        <v>1386</v>
      </c>
      <c r="AL7" s="3">
        <v>593</v>
      </c>
      <c r="AM7" s="3"/>
      <c r="AN7" s="3"/>
      <c r="AO7" s="3"/>
      <c r="AP7" s="3">
        <v>2877</v>
      </c>
      <c r="AQ7" s="3"/>
      <c r="AR7" s="3">
        <v>46751</v>
      </c>
      <c r="AS7" s="3"/>
      <c r="AT7" s="3">
        <v>7604</v>
      </c>
      <c r="AU7" s="3"/>
      <c r="AV7" s="3"/>
      <c r="AW7" s="3"/>
      <c r="AX7" s="3"/>
      <c r="AY7" s="3"/>
      <c r="AZ7" s="3"/>
      <c r="BA7" s="3"/>
      <c r="BB7" s="3"/>
      <c r="BC7" s="3">
        <v>116</v>
      </c>
      <c r="BD7" s="3">
        <v>8183</v>
      </c>
      <c r="BE7" s="3"/>
      <c r="BF7" s="3">
        <v>1225</v>
      </c>
      <c r="BG7" s="3"/>
      <c r="BH7" s="3"/>
      <c r="BI7" s="3">
        <v>5784</v>
      </c>
      <c r="BJ7" s="3">
        <v>3594</v>
      </c>
      <c r="BK7" s="3"/>
      <c r="BL7" s="3">
        <v>1242</v>
      </c>
      <c r="BM7" s="3"/>
      <c r="BN7" s="3"/>
      <c r="BO7" s="3"/>
      <c r="BP7" s="3"/>
      <c r="BQ7" s="3"/>
      <c r="BR7" s="3"/>
      <c r="BS7" s="3"/>
      <c r="BT7" s="3"/>
      <c r="BU7" s="3">
        <v>10144</v>
      </c>
      <c r="BV7" s="3"/>
      <c r="BW7" s="3">
        <v>3083</v>
      </c>
      <c r="BX7" s="3">
        <v>14753</v>
      </c>
      <c r="BY7" s="3">
        <v>9783</v>
      </c>
      <c r="BZ7" s="3"/>
      <c r="CA7" s="3"/>
      <c r="CB7" s="3">
        <v>9964</v>
      </c>
      <c r="CC7" s="3"/>
      <c r="CD7" s="3">
        <v>358</v>
      </c>
      <c r="CE7" s="3"/>
      <c r="CF7" s="3"/>
      <c r="CG7" s="3"/>
      <c r="CH7" s="3"/>
      <c r="CI7" s="3"/>
      <c r="CJ7" s="3"/>
      <c r="CK7" s="3">
        <v>572</v>
      </c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>
        <v>747</v>
      </c>
      <c r="DA7" s="3"/>
      <c r="DB7" s="3"/>
      <c r="DC7" s="3"/>
      <c r="DD7" s="3"/>
      <c r="DE7" s="3"/>
      <c r="DF7" s="3"/>
      <c r="DG7" s="3"/>
      <c r="DH7" s="3"/>
      <c r="DI7" s="3"/>
      <c r="DJ7" s="3"/>
      <c r="DK7" s="3">
        <v>7880</v>
      </c>
      <c r="DL7" s="3"/>
      <c r="DM7" s="3">
        <v>4372</v>
      </c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>
        <v>6630</v>
      </c>
      <c r="EB7" s="3"/>
      <c r="EC7" s="3">
        <v>1019</v>
      </c>
      <c r="ED7" s="3"/>
      <c r="EE7" s="3">
        <v>1344</v>
      </c>
      <c r="EF7" s="3"/>
      <c r="EG7" s="3"/>
      <c r="EH7" s="3">
        <v>4814</v>
      </c>
      <c r="EI7" s="3"/>
      <c r="EJ7" s="3"/>
      <c r="EK7" s="3">
        <v>5702</v>
      </c>
      <c r="EL7" s="3"/>
      <c r="EM7" s="3">
        <v>14392</v>
      </c>
      <c r="EN7" s="3"/>
      <c r="EO7" s="3"/>
      <c r="EP7" s="3"/>
      <c r="EQ7" s="3"/>
      <c r="ER7" s="3"/>
      <c r="ES7" s="3"/>
      <c r="ET7" s="3"/>
      <c r="EU7" s="3"/>
      <c r="EV7" s="3"/>
      <c r="EX7" s="85">
        <f t="shared" si="1"/>
        <v>0.04963057843085695</v>
      </c>
    </row>
    <row r="8" spans="1:154" ht="12.75">
      <c r="A8" s="6" t="s">
        <v>4</v>
      </c>
      <c r="B8" s="4">
        <f t="shared" si="0"/>
        <v>330102</v>
      </c>
      <c r="C8" s="3"/>
      <c r="D8" s="3">
        <v>830</v>
      </c>
      <c r="E8" s="3"/>
      <c r="F8" s="3"/>
      <c r="G8" s="3"/>
      <c r="H8" s="3"/>
      <c r="I8" s="3"/>
      <c r="J8" s="3">
        <v>11074</v>
      </c>
      <c r="K8" s="3">
        <v>1339</v>
      </c>
      <c r="L8" s="3"/>
      <c r="M8" s="3"/>
      <c r="N8" s="3"/>
      <c r="O8" s="3"/>
      <c r="P8" s="3"/>
      <c r="Q8" s="3">
        <v>1857</v>
      </c>
      <c r="R8" s="3"/>
      <c r="S8" s="3"/>
      <c r="T8" s="3"/>
      <c r="U8" s="3"/>
      <c r="V8" s="3"/>
      <c r="W8" s="3"/>
      <c r="X8" s="3"/>
      <c r="Y8" s="3">
        <v>4807</v>
      </c>
      <c r="Z8" s="3"/>
      <c r="AA8" s="3"/>
      <c r="AB8" s="3">
        <v>22454</v>
      </c>
      <c r="AC8" s="3"/>
      <c r="AD8" s="3"/>
      <c r="AE8" s="3"/>
      <c r="AF8" s="3">
        <v>2336</v>
      </c>
      <c r="AG8" s="3">
        <v>10192</v>
      </c>
      <c r="AH8" s="3">
        <v>1497</v>
      </c>
      <c r="AI8" s="3"/>
      <c r="AJ8" s="3">
        <v>1030</v>
      </c>
      <c r="AK8" s="3">
        <v>3483</v>
      </c>
      <c r="AL8" s="3">
        <v>742</v>
      </c>
      <c r="AM8" s="3"/>
      <c r="AN8" s="3"/>
      <c r="AO8" s="3"/>
      <c r="AP8" s="3">
        <v>3370</v>
      </c>
      <c r="AQ8" s="3"/>
      <c r="AR8" s="3"/>
      <c r="AS8" s="3"/>
      <c r="AT8" s="3">
        <v>16615</v>
      </c>
      <c r="AU8" s="3">
        <v>20173</v>
      </c>
      <c r="AV8" s="3">
        <v>26467</v>
      </c>
      <c r="AW8" s="3"/>
      <c r="AX8" s="3"/>
      <c r="AY8" s="3"/>
      <c r="AZ8" s="3">
        <v>25788</v>
      </c>
      <c r="BA8" s="3"/>
      <c r="BB8" s="3">
        <v>413</v>
      </c>
      <c r="BC8" s="3">
        <v>4051</v>
      </c>
      <c r="BD8" s="3">
        <v>7289</v>
      </c>
      <c r="BE8" s="3"/>
      <c r="BF8" s="3">
        <v>458</v>
      </c>
      <c r="BG8" s="3"/>
      <c r="BH8" s="3"/>
      <c r="BI8" s="3">
        <v>5913</v>
      </c>
      <c r="BJ8" s="3">
        <v>3151</v>
      </c>
      <c r="BK8" s="3"/>
      <c r="BL8" s="3">
        <v>1130</v>
      </c>
      <c r="BM8" s="3">
        <v>27183</v>
      </c>
      <c r="BN8" s="3"/>
      <c r="BO8" s="3"/>
      <c r="BP8" s="3"/>
      <c r="BQ8" s="3"/>
      <c r="BR8" s="3"/>
      <c r="BS8" s="3"/>
      <c r="BT8" s="3"/>
      <c r="BU8" s="3">
        <v>8143</v>
      </c>
      <c r="BV8" s="3"/>
      <c r="BW8" s="3">
        <v>5495</v>
      </c>
      <c r="BX8" s="3">
        <v>2998</v>
      </c>
      <c r="BY8" s="3">
        <v>5724</v>
      </c>
      <c r="BZ8" s="3"/>
      <c r="CA8" s="3"/>
      <c r="CB8" s="3">
        <v>10013</v>
      </c>
      <c r="CC8" s="3"/>
      <c r="CD8" s="3">
        <v>2583</v>
      </c>
      <c r="CE8" s="3"/>
      <c r="CF8" s="3"/>
      <c r="CG8" s="3"/>
      <c r="CH8" s="3"/>
      <c r="CI8" s="3"/>
      <c r="CJ8" s="3"/>
      <c r="CK8" s="3">
        <v>23314</v>
      </c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>
        <v>408</v>
      </c>
      <c r="DA8" s="3"/>
      <c r="DB8" s="3"/>
      <c r="DC8" s="3"/>
      <c r="DD8" s="3"/>
      <c r="DE8" s="3"/>
      <c r="DF8" s="3"/>
      <c r="DG8" s="3"/>
      <c r="DH8" s="3"/>
      <c r="DI8" s="3"/>
      <c r="DJ8" s="3"/>
      <c r="DK8" s="3">
        <v>38420</v>
      </c>
      <c r="DL8" s="3"/>
      <c r="DM8" s="3">
        <v>7371</v>
      </c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>
        <v>1110</v>
      </c>
      <c r="ED8" s="3"/>
      <c r="EE8" s="3">
        <v>1254</v>
      </c>
      <c r="EF8" s="3"/>
      <c r="EG8" s="3"/>
      <c r="EH8" s="3">
        <v>5245</v>
      </c>
      <c r="EI8" s="3"/>
      <c r="EJ8" s="3"/>
      <c r="EK8" s="3">
        <v>14382</v>
      </c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X8" s="85">
        <f t="shared" si="1"/>
        <v>0.07173763092961931</v>
      </c>
    </row>
    <row r="9" spans="1:154" ht="12.75">
      <c r="A9" s="6" t="s">
        <v>5</v>
      </c>
      <c r="B9" s="4">
        <f t="shared" si="0"/>
        <v>88517</v>
      </c>
      <c r="C9" s="3">
        <v>352</v>
      </c>
      <c r="D9" s="3">
        <v>352</v>
      </c>
      <c r="E9" s="3"/>
      <c r="F9" s="3"/>
      <c r="G9" s="3"/>
      <c r="H9" s="3"/>
      <c r="I9" s="3"/>
      <c r="J9" s="3">
        <v>62</v>
      </c>
      <c r="K9" s="3">
        <v>672</v>
      </c>
      <c r="L9" s="3"/>
      <c r="M9" s="3"/>
      <c r="N9" s="3">
        <v>2848</v>
      </c>
      <c r="O9" s="3"/>
      <c r="P9" s="3"/>
      <c r="Q9" s="3"/>
      <c r="R9" s="3"/>
      <c r="S9" s="3"/>
      <c r="T9" s="3">
        <v>3059</v>
      </c>
      <c r="U9" s="3"/>
      <c r="V9" s="3"/>
      <c r="W9" s="3"/>
      <c r="X9" s="3">
        <v>23115</v>
      </c>
      <c r="Y9" s="3">
        <v>403</v>
      </c>
      <c r="Z9" s="3"/>
      <c r="AA9" s="3"/>
      <c r="AB9" s="3"/>
      <c r="AC9" s="3"/>
      <c r="AD9" s="3"/>
      <c r="AE9" s="3"/>
      <c r="AF9" s="3">
        <v>2575</v>
      </c>
      <c r="AG9" s="3"/>
      <c r="AH9" s="3">
        <v>1040</v>
      </c>
      <c r="AI9" s="3"/>
      <c r="AJ9" s="3">
        <v>572</v>
      </c>
      <c r="AK9" s="3">
        <v>1086</v>
      </c>
      <c r="AL9" s="3">
        <v>1818</v>
      </c>
      <c r="AM9" s="3">
        <v>1153</v>
      </c>
      <c r="AN9" s="3">
        <v>7921</v>
      </c>
      <c r="AO9" s="3"/>
      <c r="AP9" s="3">
        <v>1352</v>
      </c>
      <c r="AQ9" s="3"/>
      <c r="AR9" s="3"/>
      <c r="AS9" s="3">
        <v>64</v>
      </c>
      <c r="AT9" s="3">
        <v>369</v>
      </c>
      <c r="AU9" s="3"/>
      <c r="AV9" s="3"/>
      <c r="AW9" s="3"/>
      <c r="AX9" s="3"/>
      <c r="AY9" s="3"/>
      <c r="AZ9" s="3"/>
      <c r="BA9" s="3"/>
      <c r="BB9" s="3">
        <v>2413</v>
      </c>
      <c r="BC9" s="3">
        <v>710</v>
      </c>
      <c r="BD9" s="3">
        <v>1581</v>
      </c>
      <c r="BE9" s="3"/>
      <c r="BF9" s="3"/>
      <c r="BG9" s="3"/>
      <c r="BH9" s="3"/>
      <c r="BI9" s="3">
        <v>2587</v>
      </c>
      <c r="BJ9" s="3">
        <v>467</v>
      </c>
      <c r="BK9" s="3"/>
      <c r="BL9" s="3">
        <v>263</v>
      </c>
      <c r="BM9" s="3"/>
      <c r="BN9" s="3"/>
      <c r="BO9" s="3"/>
      <c r="BP9" s="3"/>
      <c r="BQ9" s="3"/>
      <c r="BR9" s="3"/>
      <c r="BS9" s="3"/>
      <c r="BT9" s="3"/>
      <c r="BU9" s="3">
        <v>1302</v>
      </c>
      <c r="BV9" s="3"/>
      <c r="BW9" s="3">
        <v>2250</v>
      </c>
      <c r="BX9" s="3">
        <v>404</v>
      </c>
      <c r="BY9" s="3"/>
      <c r="BZ9" s="3"/>
      <c r="CA9" s="3"/>
      <c r="CB9" s="3">
        <v>740</v>
      </c>
      <c r="CC9" s="3">
        <v>18135</v>
      </c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>
        <v>2259</v>
      </c>
      <c r="DD9" s="3"/>
      <c r="DE9" s="3"/>
      <c r="DF9" s="3"/>
      <c r="DG9" s="3"/>
      <c r="DH9" s="3"/>
      <c r="DI9" s="3"/>
      <c r="DJ9" s="3"/>
      <c r="DK9" s="3"/>
      <c r="DL9" s="3"/>
      <c r="DM9" s="3">
        <v>1824</v>
      </c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>
        <v>572</v>
      </c>
      <c r="ED9" s="3">
        <v>572</v>
      </c>
      <c r="EE9" s="3">
        <v>1340</v>
      </c>
      <c r="EF9" s="3"/>
      <c r="EG9" s="3"/>
      <c r="EH9" s="3">
        <v>741</v>
      </c>
      <c r="EI9" s="3"/>
      <c r="EJ9" s="3"/>
      <c r="EK9" s="3">
        <v>1544</v>
      </c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X9" s="85">
        <f t="shared" si="1"/>
        <v>0.019236478049200284</v>
      </c>
    </row>
    <row r="10" spans="1:154" ht="12.75">
      <c r="A10" s="6" t="s">
        <v>6</v>
      </c>
      <c r="B10" s="4">
        <f t="shared" si="0"/>
        <v>48501</v>
      </c>
      <c r="C10" s="3"/>
      <c r="D10" s="3">
        <v>1373</v>
      </c>
      <c r="E10" s="3"/>
      <c r="F10" s="3"/>
      <c r="G10" s="3"/>
      <c r="H10" s="3">
        <v>1901</v>
      </c>
      <c r="I10" s="3"/>
      <c r="J10" s="3"/>
      <c r="K10" s="3"/>
      <c r="L10" s="3"/>
      <c r="M10" s="3"/>
      <c r="N10" s="3"/>
      <c r="O10" s="3">
        <v>195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3926</v>
      </c>
      <c r="AB10" s="3"/>
      <c r="AC10" s="3"/>
      <c r="AD10" s="3"/>
      <c r="AE10" s="3"/>
      <c r="AF10" s="3"/>
      <c r="AG10" s="3"/>
      <c r="AH10" s="3">
        <v>189</v>
      </c>
      <c r="AI10" s="3"/>
      <c r="AJ10" s="3"/>
      <c r="AK10" s="3"/>
      <c r="AL10" s="3">
        <v>176</v>
      </c>
      <c r="AM10" s="3"/>
      <c r="AN10" s="3"/>
      <c r="AO10" s="3"/>
      <c r="AP10" s="3">
        <v>372</v>
      </c>
      <c r="AQ10" s="3"/>
      <c r="AR10" s="3"/>
      <c r="AS10" s="3"/>
      <c r="AT10" s="3"/>
      <c r="AU10" s="3"/>
      <c r="AV10" s="3"/>
      <c r="AW10" s="3">
        <v>21144</v>
      </c>
      <c r="AX10" s="3"/>
      <c r="AY10" s="3"/>
      <c r="AZ10" s="3"/>
      <c r="BA10" s="3"/>
      <c r="BB10" s="3">
        <v>88</v>
      </c>
      <c r="BC10" s="3"/>
      <c r="BD10" s="3">
        <v>362</v>
      </c>
      <c r="BE10" s="3"/>
      <c r="BF10" s="3">
        <v>179</v>
      </c>
      <c r="BG10" s="3"/>
      <c r="BH10" s="3"/>
      <c r="BI10" s="3">
        <v>428</v>
      </c>
      <c r="BJ10" s="3">
        <v>444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>
        <v>176</v>
      </c>
      <c r="CC10" s="3"/>
      <c r="CD10" s="3"/>
      <c r="CE10" s="3"/>
      <c r="CF10" s="3">
        <v>1386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>
        <v>1157</v>
      </c>
      <c r="CT10" s="3"/>
      <c r="CU10" s="3">
        <v>4900</v>
      </c>
      <c r="CV10" s="3"/>
      <c r="CW10" s="3"/>
      <c r="CX10" s="3"/>
      <c r="CY10" s="3"/>
      <c r="CZ10" s="3">
        <v>3594</v>
      </c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>
        <v>201</v>
      </c>
      <c r="DP10" s="3"/>
      <c r="DQ10" s="3"/>
      <c r="DR10" s="3">
        <v>220</v>
      </c>
      <c r="DS10" s="3"/>
      <c r="DT10" s="3"/>
      <c r="DU10" s="3">
        <v>176</v>
      </c>
      <c r="DV10" s="3"/>
      <c r="DW10" s="3"/>
      <c r="DX10" s="3">
        <v>3152</v>
      </c>
      <c r="DY10" s="3"/>
      <c r="DZ10" s="3"/>
      <c r="EA10" s="3"/>
      <c r="EB10" s="3"/>
      <c r="EC10" s="3"/>
      <c r="ED10" s="3"/>
      <c r="EE10" s="3">
        <v>196</v>
      </c>
      <c r="EF10" s="3"/>
      <c r="EG10" s="3"/>
      <c r="EH10" s="3">
        <v>205</v>
      </c>
      <c r="EI10" s="3"/>
      <c r="EJ10" s="3"/>
      <c r="EK10" s="3"/>
      <c r="EL10" s="3">
        <v>1901</v>
      </c>
      <c r="EM10" s="3"/>
      <c r="EN10" s="3"/>
      <c r="EO10" s="3"/>
      <c r="EP10" s="3"/>
      <c r="EQ10" s="3"/>
      <c r="ER10" s="3">
        <v>460</v>
      </c>
      <c r="ES10" s="3"/>
      <c r="ET10" s="3"/>
      <c r="EU10" s="3"/>
      <c r="EV10" s="3"/>
      <c r="EX10" s="85">
        <f t="shared" si="1"/>
        <v>0.010540217380438368</v>
      </c>
    </row>
    <row r="11" spans="1:154" ht="12.75">
      <c r="A11" s="6" t="s">
        <v>7</v>
      </c>
      <c r="B11" s="4">
        <f t="shared" si="0"/>
        <v>1504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17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v>17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17</v>
      </c>
      <c r="BJ11" s="3">
        <v>68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>
        <v>32</v>
      </c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>
        <v>806</v>
      </c>
      <c r="CN11" s="3"/>
      <c r="CO11" s="3"/>
      <c r="CP11" s="3">
        <v>17</v>
      </c>
      <c r="CQ11" s="3"/>
      <c r="CR11" s="3"/>
      <c r="CS11" s="3"/>
      <c r="CT11" s="3"/>
      <c r="CU11" s="3"/>
      <c r="CV11" s="3"/>
      <c r="CW11" s="3"/>
      <c r="CX11" s="3"/>
      <c r="CY11" s="3"/>
      <c r="CZ11" s="3">
        <v>102</v>
      </c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>
        <v>428</v>
      </c>
      <c r="EO11" s="3"/>
      <c r="EP11" s="3"/>
      <c r="EQ11" s="3"/>
      <c r="ER11" s="3"/>
      <c r="ES11" s="3"/>
      <c r="ET11" s="3"/>
      <c r="EU11" s="3"/>
      <c r="EV11" s="3"/>
      <c r="EX11" s="85">
        <f t="shared" si="1"/>
        <v>0.0003268486616807758</v>
      </c>
    </row>
    <row r="12" spans="1:154" ht="12.75">
      <c r="A12" s="6" t="s">
        <v>8</v>
      </c>
      <c r="B12" s="4">
        <f t="shared" si="0"/>
        <v>73907</v>
      </c>
      <c r="C12" s="3"/>
      <c r="D12" s="3"/>
      <c r="E12" s="3"/>
      <c r="F12" s="3"/>
      <c r="G12" s="3"/>
      <c r="H12" s="3"/>
      <c r="I12" s="3"/>
      <c r="J12" s="3"/>
      <c r="K12" s="3">
        <v>376</v>
      </c>
      <c r="L12" s="3"/>
      <c r="M12" s="3"/>
      <c r="N12" s="3"/>
      <c r="O12" s="3"/>
      <c r="P12" s="3"/>
      <c r="Q12" s="3">
        <v>927</v>
      </c>
      <c r="R12" s="3"/>
      <c r="S12" s="3"/>
      <c r="T12" s="3"/>
      <c r="U12" s="3"/>
      <c r="V12" s="3"/>
      <c r="W12" s="3">
        <v>4118</v>
      </c>
      <c r="X12" s="3"/>
      <c r="Y12" s="3">
        <v>2885</v>
      </c>
      <c r="Z12" s="3"/>
      <c r="AA12" s="3"/>
      <c r="AB12" s="3"/>
      <c r="AC12" s="3"/>
      <c r="AD12" s="3"/>
      <c r="AE12" s="3"/>
      <c r="AF12" s="3">
        <v>1183</v>
      </c>
      <c r="AG12" s="3"/>
      <c r="AH12" s="3"/>
      <c r="AI12" s="3"/>
      <c r="AJ12" s="3">
        <v>1258</v>
      </c>
      <c r="AK12" s="3">
        <v>2376</v>
      </c>
      <c r="AL12" s="3">
        <v>897</v>
      </c>
      <c r="AM12" s="3"/>
      <c r="AN12" s="3"/>
      <c r="AO12" s="3"/>
      <c r="AP12" s="3">
        <v>636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>
        <v>1312</v>
      </c>
      <c r="BE12" s="3"/>
      <c r="BF12" s="3">
        <v>2344</v>
      </c>
      <c r="BG12" s="3"/>
      <c r="BH12" s="3"/>
      <c r="BI12" s="3">
        <v>2208</v>
      </c>
      <c r="BJ12" s="3">
        <v>6952</v>
      </c>
      <c r="BK12" s="3"/>
      <c r="BL12" s="3">
        <v>458</v>
      </c>
      <c r="BM12" s="3"/>
      <c r="BN12" s="3"/>
      <c r="BO12" s="3"/>
      <c r="BP12" s="3">
        <v>356</v>
      </c>
      <c r="BQ12" s="3"/>
      <c r="BR12" s="3"/>
      <c r="BS12" s="3"/>
      <c r="BT12" s="3"/>
      <c r="BU12" s="3">
        <v>656</v>
      </c>
      <c r="BV12" s="3"/>
      <c r="BW12" s="3">
        <v>376</v>
      </c>
      <c r="BX12" s="3">
        <v>2626</v>
      </c>
      <c r="BY12" s="3">
        <v>11450</v>
      </c>
      <c r="BZ12" s="3"/>
      <c r="CA12" s="3"/>
      <c r="CB12" s="3">
        <v>2009</v>
      </c>
      <c r="CC12" s="3"/>
      <c r="CD12" s="3">
        <v>200</v>
      </c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>
        <v>22319</v>
      </c>
      <c r="CS12" s="3"/>
      <c r="CT12" s="3"/>
      <c r="CU12" s="3"/>
      <c r="CV12" s="3"/>
      <c r="CW12" s="3"/>
      <c r="CX12" s="3"/>
      <c r="CY12" s="3"/>
      <c r="CZ12" s="3">
        <v>1962</v>
      </c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>
        <v>1574</v>
      </c>
      <c r="EF12" s="3"/>
      <c r="EG12" s="3"/>
      <c r="EH12" s="3">
        <v>1292</v>
      </c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>
        <v>1157</v>
      </c>
      <c r="EU12" s="3"/>
      <c r="EV12" s="3"/>
      <c r="EX12" s="85">
        <f t="shared" si="1"/>
        <v>0.01606143885561243</v>
      </c>
    </row>
    <row r="13" spans="1:154" ht="12.75">
      <c r="A13" s="6" t="s">
        <v>9</v>
      </c>
      <c r="B13" s="4">
        <f t="shared" si="0"/>
        <v>132136</v>
      </c>
      <c r="C13" s="3"/>
      <c r="D13" s="3"/>
      <c r="E13" s="3"/>
      <c r="F13" s="3"/>
      <c r="G13" s="3"/>
      <c r="H13" s="3"/>
      <c r="I13" s="3">
        <v>532</v>
      </c>
      <c r="J13" s="3"/>
      <c r="K13" s="3">
        <v>412</v>
      </c>
      <c r="L13" s="3"/>
      <c r="M13" s="3"/>
      <c r="N13" s="3"/>
      <c r="O13" s="3"/>
      <c r="P13" s="3"/>
      <c r="Q13" s="3">
        <v>1250</v>
      </c>
      <c r="R13" s="3"/>
      <c r="S13" s="3"/>
      <c r="T13" s="3"/>
      <c r="U13" s="3"/>
      <c r="V13" s="3"/>
      <c r="W13" s="3"/>
      <c r="X13" s="3"/>
      <c r="Y13" s="3">
        <v>1403</v>
      </c>
      <c r="Z13" s="3"/>
      <c r="AA13" s="3"/>
      <c r="AB13" s="3"/>
      <c r="AC13" s="3"/>
      <c r="AD13" s="3"/>
      <c r="AE13" s="3"/>
      <c r="AF13" s="3">
        <v>1853</v>
      </c>
      <c r="AG13" s="3"/>
      <c r="AH13" s="3">
        <v>274</v>
      </c>
      <c r="AI13" s="3"/>
      <c r="AJ13" s="3">
        <v>1031</v>
      </c>
      <c r="AK13" s="3">
        <v>4279</v>
      </c>
      <c r="AL13" s="3">
        <v>1510</v>
      </c>
      <c r="AM13" s="3"/>
      <c r="AN13" s="3"/>
      <c r="AO13" s="3"/>
      <c r="AP13" s="3">
        <v>1374</v>
      </c>
      <c r="AQ13" s="3">
        <v>428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>
        <v>548</v>
      </c>
      <c r="BC13" s="3"/>
      <c r="BD13" s="3">
        <v>812</v>
      </c>
      <c r="BE13" s="3">
        <v>244</v>
      </c>
      <c r="BF13" s="3">
        <v>4346</v>
      </c>
      <c r="BG13" s="3"/>
      <c r="BH13" s="3">
        <v>9312</v>
      </c>
      <c r="BI13" s="3">
        <v>418</v>
      </c>
      <c r="BJ13" s="3">
        <v>4012</v>
      </c>
      <c r="BK13" s="3"/>
      <c r="BL13" s="3"/>
      <c r="BM13" s="3"/>
      <c r="BN13" s="3"/>
      <c r="BO13" s="3">
        <v>4436</v>
      </c>
      <c r="BP13" s="3">
        <v>330</v>
      </c>
      <c r="BQ13" s="3"/>
      <c r="BR13" s="3"/>
      <c r="BS13" s="3"/>
      <c r="BT13" s="3"/>
      <c r="BU13" s="3">
        <v>384</v>
      </c>
      <c r="BV13" s="3"/>
      <c r="BW13" s="3">
        <v>472</v>
      </c>
      <c r="BX13" s="3">
        <v>1395</v>
      </c>
      <c r="BY13" s="3"/>
      <c r="BZ13" s="3"/>
      <c r="CA13" s="3"/>
      <c r="CB13" s="3">
        <v>1627</v>
      </c>
      <c r="CC13" s="3"/>
      <c r="CD13" s="3">
        <v>736</v>
      </c>
      <c r="CE13" s="3"/>
      <c r="CF13" s="3"/>
      <c r="CG13" s="3"/>
      <c r="CH13" s="3"/>
      <c r="CI13" s="3"/>
      <c r="CJ13" s="3">
        <v>2392</v>
      </c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>
        <v>608</v>
      </c>
      <c r="CX13" s="3"/>
      <c r="CY13" s="3"/>
      <c r="CZ13" s="3">
        <v>2200</v>
      </c>
      <c r="DA13" s="3"/>
      <c r="DB13" s="3"/>
      <c r="DC13" s="3"/>
      <c r="DD13" s="3">
        <v>41098</v>
      </c>
      <c r="DE13" s="3"/>
      <c r="DF13" s="3"/>
      <c r="DG13" s="3">
        <v>30075</v>
      </c>
      <c r="DH13" s="3"/>
      <c r="DI13" s="3"/>
      <c r="DJ13" s="3">
        <v>1305</v>
      </c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>
        <v>274</v>
      </c>
      <c r="DV13" s="3"/>
      <c r="DW13" s="3"/>
      <c r="DX13" s="3"/>
      <c r="DY13" s="3"/>
      <c r="DZ13" s="3"/>
      <c r="EA13" s="3">
        <v>3101</v>
      </c>
      <c r="EB13" s="3"/>
      <c r="EC13" s="3">
        <v>274</v>
      </c>
      <c r="ED13" s="3"/>
      <c r="EE13" s="3">
        <v>1795</v>
      </c>
      <c r="EF13" s="3"/>
      <c r="EG13" s="3"/>
      <c r="EH13" s="3">
        <v>476</v>
      </c>
      <c r="EI13" s="3"/>
      <c r="EJ13" s="3"/>
      <c r="EK13" s="3">
        <v>213</v>
      </c>
      <c r="EL13" s="3"/>
      <c r="EM13" s="3"/>
      <c r="EN13" s="3"/>
      <c r="EO13" s="3"/>
      <c r="EP13" s="3"/>
      <c r="EQ13" s="3"/>
      <c r="ER13" s="3"/>
      <c r="ES13" s="3"/>
      <c r="ET13" s="3">
        <v>4907</v>
      </c>
      <c r="EU13" s="3"/>
      <c r="EV13" s="3"/>
      <c r="EX13" s="85">
        <f t="shared" si="1"/>
        <v>0.028715741196709433</v>
      </c>
    </row>
    <row r="14" spans="1:154" ht="12.75">
      <c r="A14" s="6" t="s">
        <v>10</v>
      </c>
      <c r="B14" s="4">
        <f t="shared" si="0"/>
        <v>63257</v>
      </c>
      <c r="C14" s="3">
        <v>5052</v>
      </c>
      <c r="D14" s="3">
        <v>1213</v>
      </c>
      <c r="E14" s="3"/>
      <c r="F14" s="3"/>
      <c r="G14" s="3"/>
      <c r="H14" s="3"/>
      <c r="I14" s="3"/>
      <c r="J14" s="3"/>
      <c r="K14" s="3"/>
      <c r="L14" s="3"/>
      <c r="M14" s="3"/>
      <c r="N14" s="3">
        <v>619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13</v>
      </c>
      <c r="Z14" s="3"/>
      <c r="AA14" s="3"/>
      <c r="AB14" s="3"/>
      <c r="AC14" s="3"/>
      <c r="AD14" s="3"/>
      <c r="AE14" s="3"/>
      <c r="AF14" s="3">
        <v>2755</v>
      </c>
      <c r="AG14" s="3"/>
      <c r="AH14" s="3">
        <v>1949</v>
      </c>
      <c r="AI14" s="3"/>
      <c r="AJ14" s="3">
        <v>318</v>
      </c>
      <c r="AK14" s="3">
        <v>915</v>
      </c>
      <c r="AL14" s="3">
        <v>4395</v>
      </c>
      <c r="AM14" s="3"/>
      <c r="AN14" s="3">
        <v>610</v>
      </c>
      <c r="AO14" s="3"/>
      <c r="AP14" s="3">
        <v>40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>
        <v>1957</v>
      </c>
      <c r="BC14" s="3">
        <v>4230</v>
      </c>
      <c r="BD14" s="3">
        <v>922</v>
      </c>
      <c r="BE14" s="3"/>
      <c r="BF14" s="3"/>
      <c r="BG14" s="3"/>
      <c r="BH14" s="3"/>
      <c r="BI14" s="3">
        <v>1220</v>
      </c>
      <c r="BJ14" s="3"/>
      <c r="BK14" s="3"/>
      <c r="BL14" s="3">
        <v>949</v>
      </c>
      <c r="BM14" s="3"/>
      <c r="BN14" s="3"/>
      <c r="BO14" s="3"/>
      <c r="BP14" s="3"/>
      <c r="BQ14" s="3"/>
      <c r="BR14" s="3"/>
      <c r="BS14" s="3"/>
      <c r="BT14" s="3"/>
      <c r="BU14" s="3">
        <v>318</v>
      </c>
      <c r="BV14" s="3"/>
      <c r="BW14" s="3">
        <v>4319</v>
      </c>
      <c r="BX14" s="3">
        <v>319</v>
      </c>
      <c r="BY14" s="3"/>
      <c r="BZ14" s="3"/>
      <c r="CA14" s="3"/>
      <c r="CB14" s="3">
        <v>563</v>
      </c>
      <c r="CC14" s="3"/>
      <c r="CD14" s="3">
        <v>643</v>
      </c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>
        <v>156</v>
      </c>
      <c r="DD14" s="3"/>
      <c r="DE14" s="3"/>
      <c r="DF14" s="3"/>
      <c r="DG14" s="3"/>
      <c r="DH14" s="3">
        <v>1516</v>
      </c>
      <c r="DI14" s="3"/>
      <c r="DJ14" s="3"/>
      <c r="DK14" s="3"/>
      <c r="DL14" s="3"/>
      <c r="DM14" s="3">
        <v>1554</v>
      </c>
      <c r="DN14" s="3"/>
      <c r="DO14" s="3"/>
      <c r="DP14" s="3"/>
      <c r="DQ14" s="3"/>
      <c r="DR14" s="3"/>
      <c r="DS14" s="3"/>
      <c r="DT14" s="3"/>
      <c r="DU14" s="3"/>
      <c r="DV14" s="3">
        <v>5193</v>
      </c>
      <c r="DW14" s="3"/>
      <c r="DX14" s="3"/>
      <c r="DY14" s="3"/>
      <c r="DZ14" s="3"/>
      <c r="EA14" s="3"/>
      <c r="EB14" s="3"/>
      <c r="EC14" s="3"/>
      <c r="ED14" s="3"/>
      <c r="EE14" s="3">
        <v>583</v>
      </c>
      <c r="EF14" s="3"/>
      <c r="EG14" s="3"/>
      <c r="EH14" s="3">
        <v>331</v>
      </c>
      <c r="EI14" s="3">
        <v>13899</v>
      </c>
      <c r="EJ14" s="3"/>
      <c r="EK14" s="3">
        <v>1806</v>
      </c>
      <c r="EL14" s="3"/>
      <c r="EM14" s="3"/>
      <c r="EN14" s="3"/>
      <c r="EO14" s="3">
        <v>4900</v>
      </c>
      <c r="EP14" s="3"/>
      <c r="EQ14" s="3"/>
      <c r="ER14" s="3"/>
      <c r="ES14" s="3"/>
      <c r="ET14" s="3"/>
      <c r="EU14" s="3"/>
      <c r="EV14" s="3"/>
      <c r="EX14" s="85">
        <f t="shared" si="1"/>
        <v>0.013746985234003214</v>
      </c>
    </row>
    <row r="15" spans="1:154" ht="12.75">
      <c r="A15" s="6" t="s">
        <v>11</v>
      </c>
      <c r="B15" s="4">
        <f t="shared" si="0"/>
        <v>32870</v>
      </c>
      <c r="C15" s="3"/>
      <c r="D15" s="3"/>
      <c r="E15" s="3"/>
      <c r="F15" s="3"/>
      <c r="G15" s="3"/>
      <c r="H15" s="3"/>
      <c r="I15" s="3"/>
      <c r="J15" s="3"/>
      <c r="K15" s="3">
        <v>275</v>
      </c>
      <c r="L15" s="3"/>
      <c r="M15" s="3"/>
      <c r="N15" s="3">
        <v>549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v>550</v>
      </c>
      <c r="AG15" s="3"/>
      <c r="AH15" s="3">
        <v>2750</v>
      </c>
      <c r="AI15" s="3"/>
      <c r="AJ15" s="3"/>
      <c r="AK15" s="3"/>
      <c r="AL15" s="3">
        <v>550</v>
      </c>
      <c r="AM15" s="3"/>
      <c r="AN15" s="3"/>
      <c r="AO15" s="3"/>
      <c r="AP15" s="3">
        <v>550</v>
      </c>
      <c r="AQ15" s="3"/>
      <c r="AR15" s="3"/>
      <c r="AS15" s="3">
        <v>270</v>
      </c>
      <c r="AT15" s="3"/>
      <c r="AU15" s="3"/>
      <c r="AV15" s="3"/>
      <c r="AW15" s="3"/>
      <c r="AX15" s="3"/>
      <c r="AY15" s="3"/>
      <c r="AZ15" s="3"/>
      <c r="BA15" s="3">
        <v>8906</v>
      </c>
      <c r="BB15" s="3">
        <v>2483</v>
      </c>
      <c r="BC15" s="3">
        <v>4090</v>
      </c>
      <c r="BD15" s="3"/>
      <c r="BE15" s="3"/>
      <c r="BF15" s="3"/>
      <c r="BG15" s="3"/>
      <c r="BH15" s="3"/>
      <c r="BI15" s="3">
        <v>549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>
        <v>275</v>
      </c>
      <c r="CC15" s="3"/>
      <c r="CD15" s="3">
        <v>1106</v>
      </c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>
        <v>462</v>
      </c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>
        <v>5357</v>
      </c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>
        <v>217</v>
      </c>
      <c r="EI15" s="3"/>
      <c r="EJ15" s="3"/>
      <c r="EK15" s="3">
        <v>275</v>
      </c>
      <c r="EL15" s="3"/>
      <c r="EM15" s="3">
        <v>3656</v>
      </c>
      <c r="EN15" s="3"/>
      <c r="EO15" s="3"/>
      <c r="EP15" s="3"/>
      <c r="EQ15" s="3"/>
      <c r="ER15" s="3"/>
      <c r="ES15" s="3"/>
      <c r="ET15" s="3"/>
      <c r="EU15" s="3"/>
      <c r="EV15" s="3"/>
      <c r="EX15" s="85">
        <f t="shared" si="1"/>
        <v>0.0071432948866004655</v>
      </c>
    </row>
    <row r="16" spans="1:154" ht="12.75">
      <c r="A16" s="6" t="s">
        <v>12</v>
      </c>
      <c r="B16" s="4">
        <f t="shared" si="0"/>
        <v>286279</v>
      </c>
      <c r="C16" s="3">
        <v>2335</v>
      </c>
      <c r="D16" s="3">
        <v>1297</v>
      </c>
      <c r="E16" s="3"/>
      <c r="F16" s="3">
        <v>1318</v>
      </c>
      <c r="G16" s="3"/>
      <c r="H16" s="3"/>
      <c r="I16" s="3"/>
      <c r="J16" s="3"/>
      <c r="K16" s="3"/>
      <c r="L16" s="3"/>
      <c r="M16" s="3"/>
      <c r="N16" s="3">
        <v>1639</v>
      </c>
      <c r="O16" s="3">
        <v>2253</v>
      </c>
      <c r="P16" s="3"/>
      <c r="Q16" s="3"/>
      <c r="R16" s="3"/>
      <c r="S16" s="3"/>
      <c r="T16" s="3"/>
      <c r="U16" s="3"/>
      <c r="V16" s="3"/>
      <c r="W16" s="3"/>
      <c r="X16" s="3"/>
      <c r="Y16" s="3">
        <v>793</v>
      </c>
      <c r="Z16" s="3"/>
      <c r="AA16" s="3"/>
      <c r="AB16" s="3"/>
      <c r="AC16" s="3"/>
      <c r="AD16" s="3">
        <v>30438</v>
      </c>
      <c r="AE16" s="3">
        <v>14392</v>
      </c>
      <c r="AF16" s="3">
        <v>6325</v>
      </c>
      <c r="AG16" s="3"/>
      <c r="AH16" s="3">
        <v>3290</v>
      </c>
      <c r="AI16" s="3"/>
      <c r="AJ16" s="3">
        <v>327</v>
      </c>
      <c r="AK16" s="3">
        <v>9396</v>
      </c>
      <c r="AL16" s="3">
        <v>1963</v>
      </c>
      <c r="AM16" s="3"/>
      <c r="AN16" s="3">
        <v>7252</v>
      </c>
      <c r="AO16" s="3">
        <v>1810</v>
      </c>
      <c r="AP16" s="3">
        <v>975</v>
      </c>
      <c r="AQ16" s="3"/>
      <c r="AR16" s="3"/>
      <c r="AS16" s="3"/>
      <c r="AT16" s="3">
        <v>499</v>
      </c>
      <c r="AU16" s="3"/>
      <c r="AV16" s="3"/>
      <c r="AW16" s="3"/>
      <c r="AX16" s="3"/>
      <c r="AY16" s="3"/>
      <c r="AZ16" s="3"/>
      <c r="BA16" s="3"/>
      <c r="BB16" s="3">
        <v>2884</v>
      </c>
      <c r="BC16" s="3">
        <v>2070</v>
      </c>
      <c r="BD16" s="3">
        <v>2698</v>
      </c>
      <c r="BE16" s="3">
        <v>319</v>
      </c>
      <c r="BF16" s="3">
        <v>13035</v>
      </c>
      <c r="BG16" s="3"/>
      <c r="BH16" s="3"/>
      <c r="BI16" s="3">
        <v>2648</v>
      </c>
      <c r="BJ16" s="3">
        <v>1185</v>
      </c>
      <c r="BK16" s="3">
        <v>12460</v>
      </c>
      <c r="BL16" s="3"/>
      <c r="BM16" s="3"/>
      <c r="BN16" s="3"/>
      <c r="BO16" s="3">
        <v>2406</v>
      </c>
      <c r="BP16" s="3">
        <v>3280</v>
      </c>
      <c r="BQ16" s="3"/>
      <c r="BR16" s="3"/>
      <c r="BS16" s="3">
        <v>10307</v>
      </c>
      <c r="BT16" s="3">
        <v>1480</v>
      </c>
      <c r="BU16" s="3">
        <v>1757</v>
      </c>
      <c r="BV16" s="3">
        <v>8370</v>
      </c>
      <c r="BW16" s="3">
        <v>4433</v>
      </c>
      <c r="BX16" s="3">
        <v>1173</v>
      </c>
      <c r="BY16" s="3"/>
      <c r="BZ16" s="3"/>
      <c r="CA16" s="3"/>
      <c r="CB16" s="3">
        <v>1836</v>
      </c>
      <c r="CC16" s="3"/>
      <c r="CD16" s="3">
        <v>482</v>
      </c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>
        <v>1987</v>
      </c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>
        <v>134</v>
      </c>
      <c r="DA16" s="3"/>
      <c r="DB16" s="3"/>
      <c r="DC16" s="3">
        <v>1968</v>
      </c>
      <c r="DD16" s="3"/>
      <c r="DE16" s="3"/>
      <c r="DF16" s="3">
        <v>4798</v>
      </c>
      <c r="DG16" s="3"/>
      <c r="DH16" s="3"/>
      <c r="DI16" s="3"/>
      <c r="DJ16" s="3">
        <v>24159</v>
      </c>
      <c r="DK16" s="3"/>
      <c r="DL16" s="3">
        <v>307</v>
      </c>
      <c r="DM16" s="3">
        <v>2054</v>
      </c>
      <c r="DN16" s="3"/>
      <c r="DO16" s="3"/>
      <c r="DP16" s="3"/>
      <c r="DQ16" s="3"/>
      <c r="DR16" s="3">
        <v>4279</v>
      </c>
      <c r="DS16" s="3"/>
      <c r="DT16" s="3">
        <v>406</v>
      </c>
      <c r="DU16" s="3">
        <v>7955</v>
      </c>
      <c r="DV16" s="3"/>
      <c r="DW16" s="3"/>
      <c r="DX16" s="3"/>
      <c r="DY16" s="3"/>
      <c r="DZ16" s="3">
        <v>36620</v>
      </c>
      <c r="EA16" s="3"/>
      <c r="EB16" s="3"/>
      <c r="EC16" s="3">
        <v>1271</v>
      </c>
      <c r="ED16" s="3"/>
      <c r="EE16" s="3">
        <v>3078</v>
      </c>
      <c r="EF16" s="3">
        <v>936</v>
      </c>
      <c r="EG16" s="3">
        <v>7238</v>
      </c>
      <c r="EH16" s="3">
        <v>2158</v>
      </c>
      <c r="EI16" s="3">
        <v>11587</v>
      </c>
      <c r="EJ16" s="3"/>
      <c r="EK16" s="3">
        <v>2259</v>
      </c>
      <c r="EL16" s="3"/>
      <c r="EM16" s="3"/>
      <c r="EN16" s="3"/>
      <c r="EO16" s="3"/>
      <c r="EP16" s="3"/>
      <c r="EQ16" s="3"/>
      <c r="ER16" s="3"/>
      <c r="ES16" s="3"/>
      <c r="ET16" s="3"/>
      <c r="EU16" s="3">
        <v>13960</v>
      </c>
      <c r="EV16" s="3"/>
      <c r="EX16" s="85">
        <f t="shared" si="1"/>
        <v>0.062214034585977934</v>
      </c>
    </row>
    <row r="17" spans="1:154" ht="12.75">
      <c r="A17" s="6" t="s">
        <v>13</v>
      </c>
      <c r="B17" s="4">
        <f t="shared" si="0"/>
        <v>192626</v>
      </c>
      <c r="C17" s="3">
        <v>2149</v>
      </c>
      <c r="D17" s="3">
        <v>1239</v>
      </c>
      <c r="E17" s="3"/>
      <c r="F17" s="3">
        <v>3244</v>
      </c>
      <c r="G17" s="3"/>
      <c r="H17" s="3">
        <v>885</v>
      </c>
      <c r="I17" s="3">
        <v>236</v>
      </c>
      <c r="J17" s="3"/>
      <c r="K17" s="3"/>
      <c r="L17" s="3"/>
      <c r="M17" s="3"/>
      <c r="N17" s="3">
        <v>1601</v>
      </c>
      <c r="O17" s="3">
        <v>3282</v>
      </c>
      <c r="P17" s="3"/>
      <c r="Q17" s="3"/>
      <c r="R17" s="3"/>
      <c r="S17" s="3"/>
      <c r="T17" s="3"/>
      <c r="U17" s="3"/>
      <c r="V17" s="3"/>
      <c r="W17" s="3"/>
      <c r="X17" s="3"/>
      <c r="Y17" s="3">
        <v>474</v>
      </c>
      <c r="Z17" s="3">
        <v>950</v>
      </c>
      <c r="AA17" s="3"/>
      <c r="AB17" s="3"/>
      <c r="AC17" s="3"/>
      <c r="AD17" s="3"/>
      <c r="AE17" s="3">
        <v>3656</v>
      </c>
      <c r="AF17" s="3">
        <v>2017</v>
      </c>
      <c r="AG17" s="3"/>
      <c r="AH17" s="3">
        <v>2060</v>
      </c>
      <c r="AI17" s="3"/>
      <c r="AJ17" s="3">
        <v>153</v>
      </c>
      <c r="AK17" s="3">
        <v>1965</v>
      </c>
      <c r="AL17" s="3">
        <v>309</v>
      </c>
      <c r="AM17" s="3"/>
      <c r="AN17" s="3">
        <v>7296</v>
      </c>
      <c r="AO17" s="3">
        <v>11470</v>
      </c>
      <c r="AP17" s="3">
        <v>158</v>
      </c>
      <c r="AQ17" s="3"/>
      <c r="AR17" s="3"/>
      <c r="AS17" s="3"/>
      <c r="AT17" s="3">
        <v>476</v>
      </c>
      <c r="AU17" s="3"/>
      <c r="AV17" s="3"/>
      <c r="AW17" s="3"/>
      <c r="AX17" s="3"/>
      <c r="AY17" s="3">
        <v>30604</v>
      </c>
      <c r="AZ17" s="3"/>
      <c r="BA17" s="3"/>
      <c r="BB17" s="3">
        <v>1028</v>
      </c>
      <c r="BC17" s="3">
        <v>1838</v>
      </c>
      <c r="BD17" s="3">
        <v>1779</v>
      </c>
      <c r="BE17" s="3">
        <v>214</v>
      </c>
      <c r="BF17" s="3">
        <v>2934</v>
      </c>
      <c r="BG17" s="3"/>
      <c r="BH17" s="3"/>
      <c r="BI17" s="3">
        <v>2180</v>
      </c>
      <c r="BJ17" s="3">
        <v>1185</v>
      </c>
      <c r="BK17" s="3">
        <v>4996</v>
      </c>
      <c r="BL17" s="3"/>
      <c r="BM17" s="3"/>
      <c r="BN17" s="3"/>
      <c r="BO17" s="3">
        <v>978</v>
      </c>
      <c r="BP17" s="3"/>
      <c r="BQ17" s="3"/>
      <c r="BR17" s="3"/>
      <c r="BS17" s="3">
        <v>6811</v>
      </c>
      <c r="BT17" s="3">
        <v>36353</v>
      </c>
      <c r="BU17" s="3">
        <v>1111</v>
      </c>
      <c r="BV17" s="3">
        <v>5520</v>
      </c>
      <c r="BW17" s="3">
        <v>4359</v>
      </c>
      <c r="BX17" s="3">
        <v>646</v>
      </c>
      <c r="BY17" s="3"/>
      <c r="BZ17" s="3"/>
      <c r="CA17" s="3"/>
      <c r="CB17" s="3">
        <v>794</v>
      </c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>
        <v>7355</v>
      </c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>
        <v>312</v>
      </c>
      <c r="DA17" s="3"/>
      <c r="DB17" s="3"/>
      <c r="DC17" s="3"/>
      <c r="DD17" s="3"/>
      <c r="DE17" s="3"/>
      <c r="DF17" s="3">
        <v>730</v>
      </c>
      <c r="DG17" s="3"/>
      <c r="DH17" s="3"/>
      <c r="DI17" s="3"/>
      <c r="DJ17" s="3">
        <v>1309</v>
      </c>
      <c r="DK17" s="3"/>
      <c r="DL17" s="3"/>
      <c r="DM17" s="3">
        <v>1697</v>
      </c>
      <c r="DN17" s="3"/>
      <c r="DO17" s="3"/>
      <c r="DP17" s="3"/>
      <c r="DQ17" s="3"/>
      <c r="DR17" s="3"/>
      <c r="DS17" s="3"/>
      <c r="DT17" s="3"/>
      <c r="DU17" s="3">
        <v>16075</v>
      </c>
      <c r="DV17" s="3"/>
      <c r="DW17" s="3"/>
      <c r="DX17" s="3"/>
      <c r="DY17" s="3"/>
      <c r="DZ17" s="3"/>
      <c r="EA17" s="3"/>
      <c r="EB17" s="3"/>
      <c r="EC17" s="3">
        <v>1249</v>
      </c>
      <c r="ED17" s="3"/>
      <c r="EE17" s="3">
        <v>4949</v>
      </c>
      <c r="EF17" s="3">
        <v>2214</v>
      </c>
      <c r="EG17" s="3">
        <v>328</v>
      </c>
      <c r="EH17" s="3">
        <v>942</v>
      </c>
      <c r="EI17" s="3"/>
      <c r="EJ17" s="3"/>
      <c r="EK17" s="3">
        <v>1900</v>
      </c>
      <c r="EL17" s="3"/>
      <c r="EM17" s="3"/>
      <c r="EN17" s="3"/>
      <c r="EO17" s="3"/>
      <c r="EP17" s="3"/>
      <c r="EQ17" s="3"/>
      <c r="ER17" s="3"/>
      <c r="ES17" s="3"/>
      <c r="ET17" s="3"/>
      <c r="EU17" s="3">
        <v>6616</v>
      </c>
      <c r="EV17" s="3"/>
      <c r="EX17" s="85">
        <f t="shared" si="1"/>
        <v>0.041861403128272016</v>
      </c>
    </row>
    <row r="18" spans="1:154" ht="12.75">
      <c r="A18" s="6" t="s">
        <v>14</v>
      </c>
      <c r="B18" s="4">
        <f t="shared" si="0"/>
        <v>52864</v>
      </c>
      <c r="C18" s="3">
        <v>40</v>
      </c>
      <c r="D18" s="3">
        <v>422</v>
      </c>
      <c r="E18" s="3"/>
      <c r="F18" s="3"/>
      <c r="G18" s="3"/>
      <c r="H18" s="3"/>
      <c r="I18" s="3"/>
      <c r="J18" s="3"/>
      <c r="K18" s="3">
        <v>844</v>
      </c>
      <c r="L18" s="3"/>
      <c r="M18" s="3"/>
      <c r="N18" s="3">
        <v>3384</v>
      </c>
      <c r="O18" s="3">
        <v>34</v>
      </c>
      <c r="P18" s="3"/>
      <c r="Q18" s="3"/>
      <c r="R18" s="3"/>
      <c r="S18" s="3"/>
      <c r="T18" s="3"/>
      <c r="U18" s="3"/>
      <c r="V18" s="3"/>
      <c r="W18" s="3"/>
      <c r="X18" s="3"/>
      <c r="Y18" s="3">
        <v>422</v>
      </c>
      <c r="Z18" s="3"/>
      <c r="AA18" s="3"/>
      <c r="AB18" s="3"/>
      <c r="AC18" s="3"/>
      <c r="AD18" s="3"/>
      <c r="AE18" s="3"/>
      <c r="AF18" s="3">
        <v>1268</v>
      </c>
      <c r="AG18" s="3"/>
      <c r="AH18" s="3">
        <v>2976</v>
      </c>
      <c r="AI18" s="3"/>
      <c r="AJ18" s="3">
        <v>38</v>
      </c>
      <c r="AK18" s="3">
        <v>1533</v>
      </c>
      <c r="AL18" s="3">
        <v>1608</v>
      </c>
      <c r="AM18" s="3"/>
      <c r="AN18" s="3">
        <v>18580</v>
      </c>
      <c r="AO18" s="3"/>
      <c r="AP18" s="3">
        <v>2127</v>
      </c>
      <c r="AQ18" s="3"/>
      <c r="AR18" s="3"/>
      <c r="AS18" s="3"/>
      <c r="AT18" s="3">
        <v>414</v>
      </c>
      <c r="AU18" s="3"/>
      <c r="AV18" s="3"/>
      <c r="AW18" s="3"/>
      <c r="AX18" s="3"/>
      <c r="AY18" s="3"/>
      <c r="AZ18" s="3"/>
      <c r="BA18" s="3"/>
      <c r="BB18" s="3">
        <v>935</v>
      </c>
      <c r="BC18" s="3">
        <v>88</v>
      </c>
      <c r="BD18" s="3">
        <v>455</v>
      </c>
      <c r="BE18" s="3">
        <v>33</v>
      </c>
      <c r="BF18" s="3">
        <v>92</v>
      </c>
      <c r="BG18" s="3"/>
      <c r="BH18" s="3"/>
      <c r="BI18" s="3">
        <v>2191</v>
      </c>
      <c r="BJ18" s="3">
        <v>422</v>
      </c>
      <c r="BK18" s="3"/>
      <c r="BL18" s="3">
        <v>1951</v>
      </c>
      <c r="BM18" s="3"/>
      <c r="BN18" s="3"/>
      <c r="BO18" s="3">
        <v>128</v>
      </c>
      <c r="BP18" s="3">
        <v>320</v>
      </c>
      <c r="BQ18" s="3"/>
      <c r="BR18" s="3"/>
      <c r="BS18" s="3"/>
      <c r="BT18" s="3"/>
      <c r="BU18" s="3">
        <v>1237</v>
      </c>
      <c r="BV18" s="3"/>
      <c r="BW18" s="3"/>
      <c r="BX18" s="3">
        <v>1896</v>
      </c>
      <c r="BY18" s="3"/>
      <c r="BZ18" s="3">
        <v>867</v>
      </c>
      <c r="CA18" s="3"/>
      <c r="CB18" s="3">
        <v>1427</v>
      </c>
      <c r="CC18" s="3"/>
      <c r="CD18" s="3">
        <v>22</v>
      </c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>
        <v>34</v>
      </c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>
        <v>12</v>
      </c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>
        <v>2493</v>
      </c>
      <c r="EF18" s="3"/>
      <c r="EG18" s="3">
        <v>1020</v>
      </c>
      <c r="EH18" s="3">
        <v>1537</v>
      </c>
      <c r="EI18" s="3"/>
      <c r="EJ18" s="3"/>
      <c r="EK18" s="3">
        <v>2014</v>
      </c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X18" s="85">
        <f t="shared" si="1"/>
        <v>0.011488382746737054</v>
      </c>
    </row>
    <row r="19" spans="1:154" ht="12.75">
      <c r="A19" s="6" t="s">
        <v>15</v>
      </c>
      <c r="B19" s="4">
        <f t="shared" si="0"/>
        <v>59828</v>
      </c>
      <c r="C19" s="3"/>
      <c r="D19" s="3">
        <v>476</v>
      </c>
      <c r="E19" s="3"/>
      <c r="F19" s="3"/>
      <c r="G19" s="3"/>
      <c r="H19" s="3"/>
      <c r="I19" s="3">
        <v>2802</v>
      </c>
      <c r="J19" s="3"/>
      <c r="K19" s="3"/>
      <c r="L19" s="3"/>
      <c r="M19" s="3"/>
      <c r="N19" s="3">
        <v>716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186</v>
      </c>
      <c r="Z19" s="3">
        <v>588</v>
      </c>
      <c r="AA19" s="3"/>
      <c r="AB19" s="3"/>
      <c r="AC19" s="3"/>
      <c r="AD19" s="3"/>
      <c r="AE19" s="3"/>
      <c r="AF19" s="3">
        <v>602</v>
      </c>
      <c r="AG19" s="3"/>
      <c r="AH19" s="3">
        <v>372</v>
      </c>
      <c r="AI19" s="3"/>
      <c r="AJ19" s="3">
        <v>93</v>
      </c>
      <c r="AK19" s="3">
        <v>1396</v>
      </c>
      <c r="AL19" s="3">
        <v>186</v>
      </c>
      <c r="AM19" s="3"/>
      <c r="AN19" s="3"/>
      <c r="AO19" s="3"/>
      <c r="AP19" s="3">
        <v>465</v>
      </c>
      <c r="AQ19" s="3"/>
      <c r="AR19" s="3"/>
      <c r="AS19" s="3"/>
      <c r="AT19" s="3">
        <v>240</v>
      </c>
      <c r="AU19" s="3"/>
      <c r="AV19" s="3"/>
      <c r="AW19" s="3"/>
      <c r="AX19" s="3"/>
      <c r="AY19" s="3"/>
      <c r="AZ19" s="3"/>
      <c r="BA19" s="3"/>
      <c r="BB19" s="3">
        <v>1023</v>
      </c>
      <c r="BC19" s="3"/>
      <c r="BD19" s="3">
        <v>712</v>
      </c>
      <c r="BE19" s="3">
        <v>923</v>
      </c>
      <c r="BF19" s="3">
        <v>2899</v>
      </c>
      <c r="BG19" s="3"/>
      <c r="BH19" s="3"/>
      <c r="BI19" s="3">
        <v>93</v>
      </c>
      <c r="BJ19" s="3">
        <v>697</v>
      </c>
      <c r="BK19" s="3"/>
      <c r="BL19" s="3"/>
      <c r="BM19" s="3"/>
      <c r="BN19" s="3"/>
      <c r="BO19" s="3">
        <v>5200</v>
      </c>
      <c r="BP19" s="3">
        <v>5366</v>
      </c>
      <c r="BQ19" s="3"/>
      <c r="BR19" s="3"/>
      <c r="BS19" s="3"/>
      <c r="BT19" s="3">
        <v>103</v>
      </c>
      <c r="BU19" s="3">
        <v>329</v>
      </c>
      <c r="BV19" s="3"/>
      <c r="BW19" s="3">
        <v>196</v>
      </c>
      <c r="BX19" s="3">
        <v>279</v>
      </c>
      <c r="BY19" s="3"/>
      <c r="BZ19" s="3"/>
      <c r="CA19" s="3"/>
      <c r="CB19" s="3">
        <v>93</v>
      </c>
      <c r="CC19" s="3"/>
      <c r="CD19" s="3">
        <v>93</v>
      </c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>
        <v>13960</v>
      </c>
      <c r="CU19" s="3"/>
      <c r="CV19" s="3"/>
      <c r="CW19" s="3"/>
      <c r="CX19" s="3"/>
      <c r="CY19" s="3"/>
      <c r="CZ19" s="3">
        <v>392</v>
      </c>
      <c r="DA19" s="3"/>
      <c r="DB19" s="3"/>
      <c r="DC19" s="3">
        <v>1116</v>
      </c>
      <c r="DD19" s="3">
        <v>14</v>
      </c>
      <c r="DE19" s="3"/>
      <c r="DF19" s="3"/>
      <c r="DG19" s="3"/>
      <c r="DH19" s="3"/>
      <c r="DI19" s="3"/>
      <c r="DJ19" s="3">
        <v>1130</v>
      </c>
      <c r="DK19" s="3"/>
      <c r="DL19" s="3"/>
      <c r="DM19" s="3"/>
      <c r="DN19" s="3"/>
      <c r="DO19" s="3"/>
      <c r="DP19" s="3"/>
      <c r="DQ19" s="3"/>
      <c r="DR19" s="3">
        <v>95</v>
      </c>
      <c r="DS19" s="3"/>
      <c r="DT19" s="3"/>
      <c r="DU19" s="3">
        <v>3178</v>
      </c>
      <c r="DV19" s="3"/>
      <c r="DW19" s="3"/>
      <c r="DX19" s="3"/>
      <c r="DY19" s="3"/>
      <c r="DZ19" s="3"/>
      <c r="EA19" s="3"/>
      <c r="EB19" s="3"/>
      <c r="EC19" s="3">
        <v>11581</v>
      </c>
      <c r="ED19" s="3"/>
      <c r="EE19" s="3">
        <v>333</v>
      </c>
      <c r="EF19" s="3"/>
      <c r="EG19" s="3"/>
      <c r="EH19" s="3">
        <v>468</v>
      </c>
      <c r="EI19" s="3"/>
      <c r="EJ19" s="3"/>
      <c r="EK19" s="3">
        <v>93</v>
      </c>
      <c r="EL19" s="3"/>
      <c r="EM19" s="3"/>
      <c r="EN19" s="3"/>
      <c r="EO19" s="3"/>
      <c r="EP19" s="3"/>
      <c r="EQ19" s="3"/>
      <c r="ER19" s="3"/>
      <c r="ES19" s="3">
        <v>1340</v>
      </c>
      <c r="ET19" s="3"/>
      <c r="EU19" s="3"/>
      <c r="EV19" s="3"/>
      <c r="EX19" s="85">
        <f t="shared" si="1"/>
        <v>0.01300179636372171</v>
      </c>
    </row>
    <row r="20" spans="1:154" ht="12.75">
      <c r="A20" s="6" t="s">
        <v>16</v>
      </c>
      <c r="B20" s="4">
        <f t="shared" si="0"/>
        <v>30009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1575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378</v>
      </c>
      <c r="AK20" s="3"/>
      <c r="AL20" s="3">
        <v>189</v>
      </c>
      <c r="AM20" s="3"/>
      <c r="AN20" s="3"/>
      <c r="AO20" s="3"/>
      <c r="AP20" s="3">
        <v>1388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>
        <v>880</v>
      </c>
      <c r="BE20" s="3"/>
      <c r="BF20" s="3">
        <v>189</v>
      </c>
      <c r="BG20" s="3"/>
      <c r="BH20" s="3"/>
      <c r="BI20" s="3">
        <v>1193</v>
      </c>
      <c r="BJ20" s="3">
        <v>1258</v>
      </c>
      <c r="BK20" s="3"/>
      <c r="BL20" s="3">
        <v>251</v>
      </c>
      <c r="BM20" s="3"/>
      <c r="BN20" s="3"/>
      <c r="BO20" s="3"/>
      <c r="BP20" s="3"/>
      <c r="BQ20" s="3"/>
      <c r="BR20" s="3"/>
      <c r="BS20" s="3"/>
      <c r="BT20" s="3"/>
      <c r="BU20" s="3">
        <v>440</v>
      </c>
      <c r="BV20" s="3"/>
      <c r="BW20" s="3"/>
      <c r="BX20" s="3">
        <v>880</v>
      </c>
      <c r="BY20" s="3">
        <v>6275</v>
      </c>
      <c r="BZ20" s="3"/>
      <c r="CA20" s="3"/>
      <c r="CB20" s="3">
        <v>691</v>
      </c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>
        <v>57</v>
      </c>
      <c r="DU20" s="3"/>
      <c r="DV20" s="3"/>
      <c r="DW20" s="3"/>
      <c r="DX20" s="3"/>
      <c r="DY20" s="3"/>
      <c r="DZ20" s="3"/>
      <c r="EA20" s="3">
        <v>7182</v>
      </c>
      <c r="EB20" s="3"/>
      <c r="EC20" s="3"/>
      <c r="ED20" s="3"/>
      <c r="EE20" s="3"/>
      <c r="EF20" s="3"/>
      <c r="EG20" s="3"/>
      <c r="EH20" s="3">
        <v>378</v>
      </c>
      <c r="EI20" s="3"/>
      <c r="EJ20" s="3"/>
      <c r="EK20" s="3">
        <v>189</v>
      </c>
      <c r="EL20" s="3"/>
      <c r="EM20" s="3"/>
      <c r="EN20" s="3"/>
      <c r="EO20" s="3"/>
      <c r="EP20" s="3">
        <v>6616</v>
      </c>
      <c r="EQ20" s="3"/>
      <c r="ER20" s="3"/>
      <c r="ES20" s="3"/>
      <c r="ET20" s="3"/>
      <c r="EU20" s="3"/>
      <c r="EV20" s="3"/>
      <c r="EX20" s="85">
        <f t="shared" si="1"/>
        <v>0.0065215435428047875</v>
      </c>
    </row>
    <row r="21" spans="1:154" ht="12.75">
      <c r="A21" s="6" t="s">
        <v>17</v>
      </c>
      <c r="B21" s="4">
        <f t="shared" si="0"/>
        <v>100623</v>
      </c>
      <c r="C21" s="3"/>
      <c r="D21" s="3"/>
      <c r="E21" s="3"/>
      <c r="F21" s="3"/>
      <c r="G21" s="3"/>
      <c r="H21" s="3">
        <v>1340</v>
      </c>
      <c r="I21" s="3"/>
      <c r="J21" s="3"/>
      <c r="K21" s="3"/>
      <c r="L21" s="3"/>
      <c r="M21" s="3"/>
      <c r="N21" s="3"/>
      <c r="O21" s="3">
        <v>86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>15993+1760</f>
        <v>17753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>
        <v>78</v>
      </c>
      <c r="AQ21" s="3"/>
      <c r="AR21" s="3"/>
      <c r="AS21" s="3"/>
      <c r="AT21" s="3"/>
      <c r="AU21" s="3"/>
      <c r="AV21" s="3"/>
      <c r="AW21" s="3">
        <f>10044+1525</f>
        <v>11569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>
        <f>13036+3815</f>
        <v>16851</v>
      </c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>
        <f>4907+2084</f>
        <v>6991</v>
      </c>
      <c r="CT21" s="3"/>
      <c r="CU21" s="3">
        <f>12521+5308</f>
        <v>17829</v>
      </c>
      <c r="CV21" s="3"/>
      <c r="CW21" s="3"/>
      <c r="CX21" s="3"/>
      <c r="CY21" s="3"/>
      <c r="CZ21" s="3">
        <f>60+393</f>
        <v>453</v>
      </c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>
        <v>26616</v>
      </c>
      <c r="DY21" s="3"/>
      <c r="DZ21" s="3"/>
      <c r="EA21" s="3"/>
      <c r="EB21" s="3"/>
      <c r="EC21" s="3"/>
      <c r="ED21" s="3"/>
      <c r="EE21" s="3">
        <v>86</v>
      </c>
      <c r="EF21" s="3"/>
      <c r="EG21" s="3"/>
      <c r="EH21" s="3">
        <v>86</v>
      </c>
      <c r="EI21" s="3"/>
      <c r="EJ21" s="3"/>
      <c r="EK21" s="3"/>
      <c r="EL21" s="3">
        <v>885</v>
      </c>
      <c r="EM21" s="3"/>
      <c r="EN21" s="3"/>
      <c r="EO21" s="3"/>
      <c r="EP21" s="3"/>
      <c r="EQ21" s="3"/>
      <c r="ER21" s="3"/>
      <c r="ES21" s="3"/>
      <c r="ET21" s="3"/>
      <c r="EU21" s="3"/>
      <c r="EV21" s="3"/>
      <c r="EX21" s="85">
        <f t="shared" si="1"/>
        <v>0.02186734899222387</v>
      </c>
    </row>
    <row r="22" spans="1:154" ht="12.75">
      <c r="A22" s="6" t="s">
        <v>18</v>
      </c>
      <c r="B22" s="4">
        <f t="shared" si="0"/>
        <v>16128</v>
      </c>
      <c r="C22" s="3"/>
      <c r="D22" s="3">
        <v>156</v>
      </c>
      <c r="E22" s="3"/>
      <c r="F22" s="3"/>
      <c r="G22" s="3"/>
      <c r="H22" s="3"/>
      <c r="I22" s="3"/>
      <c r="J22" s="3"/>
      <c r="K22" s="3">
        <v>12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12</v>
      </c>
      <c r="Z22" s="3"/>
      <c r="AA22" s="3"/>
      <c r="AB22" s="3"/>
      <c r="AC22" s="3"/>
      <c r="AD22" s="3"/>
      <c r="AE22" s="3"/>
      <c r="AF22" s="3">
        <v>162</v>
      </c>
      <c r="AG22" s="3"/>
      <c r="AH22" s="3">
        <v>10</v>
      </c>
      <c r="AI22" s="3"/>
      <c r="AJ22" s="3">
        <v>168</v>
      </c>
      <c r="AK22" s="3"/>
      <c r="AL22" s="3"/>
      <c r="AM22" s="3"/>
      <c r="AN22" s="3"/>
      <c r="AO22" s="3"/>
      <c r="AP22" s="3">
        <v>504</v>
      </c>
      <c r="AQ22" s="3"/>
      <c r="AR22" s="3"/>
      <c r="AS22" s="3"/>
      <c r="AT22" s="3">
        <v>109</v>
      </c>
      <c r="AU22" s="3"/>
      <c r="AV22" s="3"/>
      <c r="AW22" s="3">
        <v>120</v>
      </c>
      <c r="AX22" s="3">
        <v>564</v>
      </c>
      <c r="AY22" s="3"/>
      <c r="AZ22" s="3"/>
      <c r="BA22" s="3"/>
      <c r="BB22" s="3"/>
      <c r="BC22" s="3"/>
      <c r="BD22" s="3">
        <v>34</v>
      </c>
      <c r="BE22" s="3"/>
      <c r="BF22" s="3">
        <v>12</v>
      </c>
      <c r="BG22" s="3">
        <v>96</v>
      </c>
      <c r="BH22" s="3"/>
      <c r="BI22" s="3">
        <v>131</v>
      </c>
      <c r="BJ22" s="3">
        <v>424</v>
      </c>
      <c r="BK22" s="3"/>
      <c r="BL22" s="3"/>
      <c r="BM22" s="3"/>
      <c r="BN22" s="3"/>
      <c r="BO22" s="3"/>
      <c r="BP22" s="3">
        <v>432</v>
      </c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>
        <v>1912</v>
      </c>
      <c r="CB22" s="3">
        <v>180</v>
      </c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>
        <v>7788</v>
      </c>
      <c r="CN22" s="3"/>
      <c r="CO22" s="3"/>
      <c r="CP22" s="3">
        <v>1002</v>
      </c>
      <c r="CQ22" s="3"/>
      <c r="CR22" s="3"/>
      <c r="CS22" s="3"/>
      <c r="CT22" s="3"/>
      <c r="CU22" s="3"/>
      <c r="CV22" s="3"/>
      <c r="CW22" s="3"/>
      <c r="CX22" s="3"/>
      <c r="CY22" s="3">
        <v>24</v>
      </c>
      <c r="CZ22" s="3">
        <v>944</v>
      </c>
      <c r="DA22" s="3">
        <v>24</v>
      </c>
      <c r="DB22" s="3"/>
      <c r="DC22" s="3"/>
      <c r="DD22" s="3"/>
      <c r="DE22" s="3"/>
      <c r="DF22" s="3">
        <v>41</v>
      </c>
      <c r="DG22" s="3"/>
      <c r="DH22" s="3"/>
      <c r="DI22" s="3">
        <v>600</v>
      </c>
      <c r="DJ22" s="3"/>
      <c r="DK22" s="3"/>
      <c r="DL22" s="3"/>
      <c r="DM22" s="3"/>
      <c r="DN22" s="3"/>
      <c r="DO22" s="3"/>
      <c r="DP22" s="3"/>
      <c r="DQ22" s="3"/>
      <c r="DR22" s="3">
        <v>24</v>
      </c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>
        <v>12</v>
      </c>
      <c r="EF22" s="3"/>
      <c r="EG22" s="3"/>
      <c r="EH22" s="3">
        <v>99</v>
      </c>
      <c r="EI22" s="3"/>
      <c r="EJ22" s="3"/>
      <c r="EK22" s="3">
        <v>12</v>
      </c>
      <c r="EL22" s="3"/>
      <c r="EM22" s="3"/>
      <c r="EN22" s="3">
        <v>520</v>
      </c>
      <c r="EO22" s="3"/>
      <c r="EP22" s="3"/>
      <c r="EQ22" s="3"/>
      <c r="ER22" s="3"/>
      <c r="ES22" s="3"/>
      <c r="ET22" s="3"/>
      <c r="EU22" s="3"/>
      <c r="EV22" s="3"/>
      <c r="EX22" s="85">
        <f t="shared" si="1"/>
        <v>0.0035049303295129996</v>
      </c>
    </row>
    <row r="23" spans="1:154" ht="12.75">
      <c r="A23" s="6" t="s">
        <v>19</v>
      </c>
      <c r="B23" s="4">
        <f t="shared" si="0"/>
        <v>7126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130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>
        <v>5656</v>
      </c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>
        <v>1340</v>
      </c>
      <c r="EM23" s="3"/>
      <c r="EN23" s="3"/>
      <c r="EO23" s="3"/>
      <c r="EP23" s="3"/>
      <c r="EQ23" s="3"/>
      <c r="ER23" s="3"/>
      <c r="ES23" s="3"/>
      <c r="ET23" s="3"/>
      <c r="EU23" s="3"/>
      <c r="EV23" s="3"/>
      <c r="EX23" s="85">
        <f t="shared" si="1"/>
        <v>0.0015486193903837822</v>
      </c>
    </row>
    <row r="24" spans="1:154" ht="12.75">
      <c r="A24" s="6" t="s">
        <v>20</v>
      </c>
      <c r="B24" s="4">
        <f t="shared" si="0"/>
        <v>124938</v>
      </c>
      <c r="C24" s="3"/>
      <c r="D24" s="3"/>
      <c r="E24" s="3"/>
      <c r="F24" s="3">
        <v>15783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802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v>-225</v>
      </c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>
        <v>2363</v>
      </c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>
        <v>9600</v>
      </c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>
        <v>23958</v>
      </c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>
        <v>30639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>
        <v>30974</v>
      </c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>
        <v>11044</v>
      </c>
      <c r="EV24" s="3"/>
      <c r="EX24" s="85">
        <f t="shared" si="1"/>
        <v>0.02715147479592604</v>
      </c>
    </row>
    <row r="25" spans="1:154" ht="12.75">
      <c r="A25" s="6" t="s">
        <v>21</v>
      </c>
      <c r="B25" s="4">
        <f t="shared" si="0"/>
        <v>32878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>
        <v>42</v>
      </c>
      <c r="AG25" s="3"/>
      <c r="AH25" s="3"/>
      <c r="AI25" s="3"/>
      <c r="AJ25" s="3"/>
      <c r="AK25" s="3"/>
      <c r="AL25" s="3">
        <v>1966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>
        <v>140</v>
      </c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>
        <v>12834</v>
      </c>
      <c r="DI25" s="3"/>
      <c r="DJ25" s="3">
        <v>42</v>
      </c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>
        <v>7729</v>
      </c>
      <c r="DW25" s="3"/>
      <c r="DX25" s="3"/>
      <c r="DY25" s="3"/>
      <c r="DZ25" s="3"/>
      <c r="EA25" s="3"/>
      <c r="EB25" s="3">
        <v>4392</v>
      </c>
      <c r="EC25" s="3"/>
      <c r="ED25" s="3"/>
      <c r="EE25" s="3">
        <v>3225</v>
      </c>
      <c r="EF25" s="3"/>
      <c r="EG25" s="3"/>
      <c r="EH25" s="3"/>
      <c r="EI25" s="3"/>
      <c r="EJ25" s="3"/>
      <c r="EK25" s="3"/>
      <c r="EL25" s="3"/>
      <c r="EM25" s="3"/>
      <c r="EN25" s="3"/>
      <c r="EO25" s="3">
        <v>2508</v>
      </c>
      <c r="EP25" s="3"/>
      <c r="EQ25" s="3"/>
      <c r="ER25" s="3"/>
      <c r="ES25" s="3"/>
      <c r="ET25" s="3"/>
      <c r="EU25" s="3"/>
      <c r="EV25" s="3"/>
      <c r="EX25" s="85">
        <f t="shared" si="1"/>
        <v>0.007145033443311534</v>
      </c>
    </row>
    <row r="26" spans="1:154" ht="12.75">
      <c r="A26" s="6" t="s">
        <v>22</v>
      </c>
      <c r="B26" s="4">
        <f t="shared" si="0"/>
        <v>130903</v>
      </c>
      <c r="C26" s="3">
        <v>236</v>
      </c>
      <c r="D26" s="3">
        <v>1649</v>
      </c>
      <c r="E26" s="3"/>
      <c r="F26" s="3"/>
      <c r="G26" s="3"/>
      <c r="H26" s="3"/>
      <c r="I26" s="3"/>
      <c r="J26" s="3"/>
      <c r="K26" s="3">
        <v>890</v>
      </c>
      <c r="L26" s="3"/>
      <c r="M26" s="3"/>
      <c r="N26" s="3">
        <v>2000</v>
      </c>
      <c r="O26" s="3">
        <v>1101</v>
      </c>
      <c r="P26" s="3"/>
      <c r="Q26" s="3"/>
      <c r="R26" s="3"/>
      <c r="S26" s="3"/>
      <c r="T26" s="3"/>
      <c r="U26" s="3"/>
      <c r="V26" s="3"/>
      <c r="W26" s="3"/>
      <c r="X26" s="3"/>
      <c r="Y26" s="3">
        <v>1549</v>
      </c>
      <c r="Z26" s="3"/>
      <c r="AA26" s="3"/>
      <c r="AB26" s="3"/>
      <c r="AC26" s="3"/>
      <c r="AD26" s="3"/>
      <c r="AE26" s="3"/>
      <c r="AF26" s="3">
        <v>1561</v>
      </c>
      <c r="AG26" s="3"/>
      <c r="AH26" s="3">
        <v>4181</v>
      </c>
      <c r="AI26" s="3"/>
      <c r="AJ26" s="3">
        <v>374</v>
      </c>
      <c r="AK26" s="3">
        <v>3420</v>
      </c>
      <c r="AL26" s="3">
        <v>1984</v>
      </c>
      <c r="AM26" s="3"/>
      <c r="AN26" s="3">
        <v>10873</v>
      </c>
      <c r="AO26" s="3"/>
      <c r="AP26" s="3">
        <v>1877</v>
      </c>
      <c r="AQ26" s="3"/>
      <c r="AR26" s="3"/>
      <c r="AS26" s="3"/>
      <c r="AT26" s="3">
        <v>824</v>
      </c>
      <c r="AU26" s="3"/>
      <c r="AV26" s="3"/>
      <c r="AW26" s="3"/>
      <c r="AX26" s="3"/>
      <c r="AY26" s="3"/>
      <c r="AZ26" s="3"/>
      <c r="BA26" s="3"/>
      <c r="BB26" s="3">
        <v>5698</v>
      </c>
      <c r="BC26" s="3">
        <v>472</v>
      </c>
      <c r="BD26" s="3">
        <v>3092</v>
      </c>
      <c r="BE26" s="3">
        <v>508</v>
      </c>
      <c r="BF26" s="3">
        <v>2969</v>
      </c>
      <c r="BG26" s="3"/>
      <c r="BH26" s="3"/>
      <c r="BI26" s="3">
        <v>3217</v>
      </c>
      <c r="BJ26" s="3">
        <v>1121</v>
      </c>
      <c r="BK26" s="3"/>
      <c r="BL26" s="3">
        <v>6857</v>
      </c>
      <c r="BM26" s="3"/>
      <c r="BN26" s="3"/>
      <c r="BO26" s="3">
        <v>2048</v>
      </c>
      <c r="BP26" s="3">
        <v>5120</v>
      </c>
      <c r="BQ26" s="3"/>
      <c r="BR26" s="3"/>
      <c r="BS26" s="3">
        <v>281</v>
      </c>
      <c r="BT26" s="3"/>
      <c r="BU26" s="3">
        <v>2662</v>
      </c>
      <c r="BV26" s="3"/>
      <c r="BW26" s="3">
        <v>2384</v>
      </c>
      <c r="BX26" s="3">
        <v>1756</v>
      </c>
      <c r="BY26" s="3"/>
      <c r="BZ26" s="3"/>
      <c r="CA26" s="3"/>
      <c r="CB26" s="3">
        <v>2174</v>
      </c>
      <c r="CC26" s="3"/>
      <c r="CD26" s="3">
        <v>499</v>
      </c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>
        <v>4572</v>
      </c>
      <c r="DD26" s="3"/>
      <c r="DE26" s="3"/>
      <c r="DF26" s="3"/>
      <c r="DG26" s="3"/>
      <c r="DH26" s="3">
        <v>250</v>
      </c>
      <c r="DI26" s="3"/>
      <c r="DJ26" s="3">
        <v>244</v>
      </c>
      <c r="DK26" s="3"/>
      <c r="DL26" s="3"/>
      <c r="DM26" s="3">
        <v>1436</v>
      </c>
      <c r="DN26" s="3"/>
      <c r="DO26" s="3"/>
      <c r="DP26" s="3"/>
      <c r="DQ26" s="3"/>
      <c r="DR26" s="3">
        <v>3736</v>
      </c>
      <c r="DS26" s="3">
        <v>1586</v>
      </c>
      <c r="DT26" s="3">
        <v>1788</v>
      </c>
      <c r="DU26" s="3"/>
      <c r="DV26" s="3"/>
      <c r="DW26" s="3"/>
      <c r="DX26" s="3"/>
      <c r="DY26" s="3"/>
      <c r="DZ26" s="3"/>
      <c r="EA26" s="3"/>
      <c r="EB26" s="3"/>
      <c r="EC26" s="3">
        <v>658</v>
      </c>
      <c r="ED26" s="3"/>
      <c r="EE26" s="3">
        <v>2110</v>
      </c>
      <c r="EF26" s="3"/>
      <c r="EG26" s="3">
        <v>17534</v>
      </c>
      <c r="EH26" s="3">
        <v>2038</v>
      </c>
      <c r="EI26" s="3"/>
      <c r="EJ26" s="3"/>
      <c r="EK26" s="3">
        <v>2944</v>
      </c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>
        <v>18630</v>
      </c>
      <c r="EX26" s="85">
        <f t="shared" si="1"/>
        <v>0.028447786143616084</v>
      </c>
    </row>
    <row r="27" spans="1:154" ht="12.75">
      <c r="A27" s="6" t="s">
        <v>23</v>
      </c>
      <c r="B27" s="4">
        <f t="shared" si="0"/>
        <v>49486</v>
      </c>
      <c r="C27" s="3"/>
      <c r="D27" s="3"/>
      <c r="E27" s="3"/>
      <c r="F27" s="3"/>
      <c r="G27" s="3"/>
      <c r="H27" s="3"/>
      <c r="I27" s="3"/>
      <c r="J27" s="3"/>
      <c r="K27" s="3">
        <v>118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818</v>
      </c>
      <c r="Z27" s="3"/>
      <c r="AA27" s="3"/>
      <c r="AB27" s="3"/>
      <c r="AC27" s="3"/>
      <c r="AD27" s="3"/>
      <c r="AE27" s="3"/>
      <c r="AF27" s="3">
        <v>118</v>
      </c>
      <c r="AG27" s="3"/>
      <c r="AH27" s="3"/>
      <c r="AI27" s="3"/>
      <c r="AJ27" s="3">
        <v>357</v>
      </c>
      <c r="AK27" s="3">
        <v>118</v>
      </c>
      <c r="AL27" s="3">
        <v>273</v>
      </c>
      <c r="AM27" s="3"/>
      <c r="AN27" s="3"/>
      <c r="AO27" s="3"/>
      <c r="AP27" s="3">
        <v>1005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>
        <v>462</v>
      </c>
      <c r="BE27" s="3"/>
      <c r="BF27" s="3">
        <v>273</v>
      </c>
      <c r="BG27" s="3"/>
      <c r="BH27" s="3">
        <v>11856</v>
      </c>
      <c r="BI27" s="3">
        <v>462</v>
      </c>
      <c r="BJ27" s="3">
        <v>954</v>
      </c>
      <c r="BK27" s="3"/>
      <c r="BL27" s="3">
        <v>77</v>
      </c>
      <c r="BM27" s="3"/>
      <c r="BN27" s="3"/>
      <c r="BO27" s="3"/>
      <c r="BP27" s="3"/>
      <c r="BQ27" s="3"/>
      <c r="BR27" s="3"/>
      <c r="BS27" s="3"/>
      <c r="BT27" s="3"/>
      <c r="BU27" s="3">
        <v>349</v>
      </c>
      <c r="BV27" s="3"/>
      <c r="BW27" s="3"/>
      <c r="BX27" s="3">
        <v>676</v>
      </c>
      <c r="BY27" s="3">
        <v>1925</v>
      </c>
      <c r="BZ27" s="3"/>
      <c r="CA27" s="3"/>
      <c r="CB27" s="3">
        <v>308</v>
      </c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>
        <v>2232</v>
      </c>
      <c r="CW27" s="3"/>
      <c r="CX27" s="3"/>
      <c r="CY27" s="3"/>
      <c r="CZ27" s="3"/>
      <c r="DA27" s="3"/>
      <c r="DB27" s="3"/>
      <c r="DC27" s="3"/>
      <c r="DD27" s="3">
        <v>472</v>
      </c>
      <c r="DE27" s="3"/>
      <c r="DF27" s="3"/>
      <c r="DG27" s="3"/>
      <c r="DH27" s="3"/>
      <c r="DI27" s="3"/>
      <c r="DJ27" s="3">
        <v>118</v>
      </c>
      <c r="DK27" s="3"/>
      <c r="DL27" s="3"/>
      <c r="DM27" s="3"/>
      <c r="DN27" s="3"/>
      <c r="DO27" s="3"/>
      <c r="DP27" s="3"/>
      <c r="DQ27" s="3">
        <v>2480</v>
      </c>
      <c r="DR27" s="3">
        <v>5550</v>
      </c>
      <c r="DS27" s="3"/>
      <c r="DT27" s="3">
        <v>992</v>
      </c>
      <c r="DU27" s="3"/>
      <c r="DV27" s="3"/>
      <c r="DW27" s="3"/>
      <c r="DX27" s="3"/>
      <c r="DY27" s="3"/>
      <c r="DZ27" s="3"/>
      <c r="EA27" s="3">
        <v>5890</v>
      </c>
      <c r="EB27" s="3"/>
      <c r="EC27" s="3"/>
      <c r="ED27" s="3"/>
      <c r="EE27" s="3"/>
      <c r="EF27" s="3"/>
      <c r="EG27" s="3"/>
      <c r="EH27" s="3">
        <v>405</v>
      </c>
      <c r="EI27" s="3"/>
      <c r="EJ27" s="3"/>
      <c r="EK27" s="3">
        <v>154</v>
      </c>
      <c r="EL27" s="3"/>
      <c r="EM27" s="3"/>
      <c r="EN27" s="3"/>
      <c r="EO27" s="3"/>
      <c r="EP27" s="3">
        <v>11044</v>
      </c>
      <c r="EQ27" s="3"/>
      <c r="ER27" s="3"/>
      <c r="ES27" s="3"/>
      <c r="ET27" s="3"/>
      <c r="EU27" s="3"/>
      <c r="EV27" s="3"/>
      <c r="EX27" s="85">
        <f t="shared" si="1"/>
        <v>0.010754277175488611</v>
      </c>
    </row>
    <row r="28" spans="1:154" ht="12.75">
      <c r="A28" s="6" t="s">
        <v>24</v>
      </c>
      <c r="B28" s="4">
        <f t="shared" si="0"/>
        <v>32772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>
        <v>1952</v>
      </c>
      <c r="BB28" s="3"/>
      <c r="BC28" s="3">
        <v>2410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>
        <v>28070</v>
      </c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>
        <v>340</v>
      </c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X28" s="85">
        <f t="shared" si="1"/>
        <v>0.007121997566889883</v>
      </c>
    </row>
    <row r="29" spans="1:154" ht="12.75">
      <c r="A29" s="6" t="s">
        <v>25</v>
      </c>
      <c r="B29" s="4">
        <f t="shared" si="0"/>
        <v>97998</v>
      </c>
      <c r="C29" s="3"/>
      <c r="D29" s="3"/>
      <c r="E29" s="3"/>
      <c r="F29" s="3"/>
      <c r="G29" s="3">
        <v>18630</v>
      </c>
      <c r="H29" s="3"/>
      <c r="I29" s="3">
        <v>681</v>
      </c>
      <c r="J29" s="3"/>
      <c r="K29" s="3">
        <v>106</v>
      </c>
      <c r="L29" s="3"/>
      <c r="M29" s="3"/>
      <c r="N29" s="3"/>
      <c r="O29" s="3"/>
      <c r="P29" s="3">
        <v>3774</v>
      </c>
      <c r="Q29" s="3"/>
      <c r="R29" s="3"/>
      <c r="S29" s="3"/>
      <c r="T29" s="3"/>
      <c r="U29" s="3"/>
      <c r="V29" s="3"/>
      <c r="W29" s="3"/>
      <c r="X29" s="3"/>
      <c r="Y29" s="3">
        <v>69</v>
      </c>
      <c r="Z29" s="3"/>
      <c r="AA29" s="3"/>
      <c r="AB29" s="3"/>
      <c r="AC29" s="3"/>
      <c r="AD29" s="3"/>
      <c r="AE29" s="3"/>
      <c r="AF29" s="3">
        <v>186</v>
      </c>
      <c r="AG29" s="3"/>
      <c r="AH29" s="3"/>
      <c r="AI29" s="3"/>
      <c r="AJ29" s="3"/>
      <c r="AK29" s="3"/>
      <c r="AL29" s="3">
        <v>73</v>
      </c>
      <c r="AM29" s="3"/>
      <c r="AN29" s="3"/>
      <c r="AO29" s="3"/>
      <c r="AP29" s="3">
        <v>5629</v>
      </c>
      <c r="AQ29" s="3">
        <v>520</v>
      </c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>
        <v>587</v>
      </c>
      <c r="BC29" s="3"/>
      <c r="BD29" s="3">
        <v>221</v>
      </c>
      <c r="BE29" s="3">
        <v>159</v>
      </c>
      <c r="BF29" s="3">
        <v>51</v>
      </c>
      <c r="BG29" s="3"/>
      <c r="BH29" s="3"/>
      <c r="BI29" s="3">
        <v>367</v>
      </c>
      <c r="BJ29" s="3">
        <v>1717</v>
      </c>
      <c r="BK29" s="3"/>
      <c r="BL29" s="3"/>
      <c r="BM29" s="3"/>
      <c r="BN29" s="3"/>
      <c r="BO29" s="3">
        <v>1042</v>
      </c>
      <c r="BP29" s="3">
        <v>11272</v>
      </c>
      <c r="BQ29" s="3"/>
      <c r="BR29" s="3">
        <v>23170</v>
      </c>
      <c r="BS29" s="3"/>
      <c r="BT29" s="3"/>
      <c r="BU29" s="3"/>
      <c r="BV29" s="3"/>
      <c r="BW29" s="3">
        <v>106</v>
      </c>
      <c r="BX29" s="3"/>
      <c r="BY29" s="3"/>
      <c r="BZ29" s="3"/>
      <c r="CA29" s="3"/>
      <c r="CB29" s="3">
        <v>360</v>
      </c>
      <c r="CC29" s="3"/>
      <c r="CD29" s="3"/>
      <c r="CE29" s="3"/>
      <c r="CF29" s="3"/>
      <c r="CG29" s="3"/>
      <c r="CH29" s="3">
        <v>19671</v>
      </c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>
        <v>1302</v>
      </c>
      <c r="DA29" s="3"/>
      <c r="DB29" s="3"/>
      <c r="DC29" s="3"/>
      <c r="DD29" s="3">
        <v>147</v>
      </c>
      <c r="DE29" s="3"/>
      <c r="DF29" s="3"/>
      <c r="DG29" s="3"/>
      <c r="DH29" s="3"/>
      <c r="DI29" s="3">
        <v>5098</v>
      </c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>
        <v>73</v>
      </c>
      <c r="EB29" s="3"/>
      <c r="EC29" s="3"/>
      <c r="ED29" s="3"/>
      <c r="EE29" s="3">
        <v>766</v>
      </c>
      <c r="EF29" s="3"/>
      <c r="EG29" s="3"/>
      <c r="EH29" s="3">
        <v>137</v>
      </c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>
        <v>2084</v>
      </c>
      <c r="EU29" s="3"/>
      <c r="EV29" s="3"/>
      <c r="EX29" s="85">
        <f t="shared" si="1"/>
        <v>0.021296885071404696</v>
      </c>
    </row>
    <row r="30" spans="1:154" ht="12.75">
      <c r="A30" s="6" t="s">
        <v>26</v>
      </c>
      <c r="B30" s="4">
        <f t="shared" si="0"/>
        <v>29160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>
        <v>130</v>
      </c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>
        <v>1800</v>
      </c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>
        <v>270</v>
      </c>
      <c r="DW30" s="3"/>
      <c r="DX30" s="3"/>
      <c r="DY30" s="3"/>
      <c r="DZ30" s="3"/>
      <c r="EA30" s="3"/>
      <c r="EB30" s="3"/>
      <c r="EC30" s="3"/>
      <c r="ED30" s="3"/>
      <c r="EE30" s="3">
        <v>540</v>
      </c>
      <c r="EF30" s="3"/>
      <c r="EG30" s="3"/>
      <c r="EH30" s="3"/>
      <c r="EI30" s="3"/>
      <c r="EJ30" s="3"/>
      <c r="EK30" s="3"/>
      <c r="EL30" s="3"/>
      <c r="EM30" s="3"/>
      <c r="EN30" s="3"/>
      <c r="EO30" s="3">
        <v>12521</v>
      </c>
      <c r="EP30" s="3"/>
      <c r="EQ30" s="3">
        <v>13899</v>
      </c>
      <c r="ER30" s="3"/>
      <c r="ES30" s="3"/>
      <c r="ET30" s="3"/>
      <c r="EU30" s="3"/>
      <c r="EV30" s="3"/>
      <c r="EX30" s="85">
        <f t="shared" si="1"/>
        <v>0.0063370392118427005</v>
      </c>
    </row>
    <row r="31" spans="1:154" ht="12.75">
      <c r="A31" s="6" t="s">
        <v>27</v>
      </c>
      <c r="B31" s="4">
        <f t="shared" si="0"/>
        <v>104672</v>
      </c>
      <c r="C31" s="3">
        <v>10002</v>
      </c>
      <c r="D31" s="3">
        <v>1715</v>
      </c>
      <c r="E31" s="3"/>
      <c r="F31" s="3"/>
      <c r="G31" s="3"/>
      <c r="H31" s="3"/>
      <c r="I31" s="3"/>
      <c r="J31" s="3"/>
      <c r="K31" s="3"/>
      <c r="L31" s="3"/>
      <c r="M31" s="3"/>
      <c r="N31" s="3">
        <v>913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455</v>
      </c>
      <c r="Z31" s="3"/>
      <c r="AA31" s="3"/>
      <c r="AB31" s="3"/>
      <c r="AC31" s="3"/>
      <c r="AD31" s="3"/>
      <c r="AE31" s="3"/>
      <c r="AF31" s="3">
        <v>3689</v>
      </c>
      <c r="AG31" s="3"/>
      <c r="AH31" s="3">
        <v>6723</v>
      </c>
      <c r="AI31" s="3"/>
      <c r="AJ31" s="3">
        <v>909</v>
      </c>
      <c r="AK31" s="3">
        <v>1262</v>
      </c>
      <c r="AL31" s="3">
        <v>6283</v>
      </c>
      <c r="AM31" s="3">
        <v>60</v>
      </c>
      <c r="AN31" s="3">
        <v>788</v>
      </c>
      <c r="AO31" s="3"/>
      <c r="AP31" s="3">
        <v>1365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>
        <v>9450</v>
      </c>
      <c r="BC31" s="3">
        <v>9098</v>
      </c>
      <c r="BD31" s="3">
        <v>1065</v>
      </c>
      <c r="BE31" s="3"/>
      <c r="BF31" s="3"/>
      <c r="BG31" s="3"/>
      <c r="BH31" s="3"/>
      <c r="BI31" s="3">
        <v>1518</v>
      </c>
      <c r="BJ31" s="3"/>
      <c r="BK31" s="3"/>
      <c r="BL31" s="3">
        <v>26289</v>
      </c>
      <c r="BM31" s="3"/>
      <c r="BN31" s="3"/>
      <c r="BO31" s="3"/>
      <c r="BP31" s="3"/>
      <c r="BQ31" s="3"/>
      <c r="BR31" s="3"/>
      <c r="BS31" s="3"/>
      <c r="BT31" s="3"/>
      <c r="BU31" s="3">
        <v>809</v>
      </c>
      <c r="BV31" s="3"/>
      <c r="BW31" s="3">
        <v>5683</v>
      </c>
      <c r="BX31" s="3">
        <v>909</v>
      </c>
      <c r="BY31" s="3"/>
      <c r="BZ31" s="3"/>
      <c r="CA31" s="3"/>
      <c r="CB31" s="3">
        <v>355</v>
      </c>
      <c r="CC31" s="3"/>
      <c r="CD31" s="3">
        <v>1821</v>
      </c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>
        <v>5460</v>
      </c>
      <c r="DD31" s="3"/>
      <c r="DE31" s="3"/>
      <c r="DF31" s="3"/>
      <c r="DG31" s="3"/>
      <c r="DH31" s="3"/>
      <c r="DI31" s="3"/>
      <c r="DJ31" s="3"/>
      <c r="DK31" s="3"/>
      <c r="DL31" s="3"/>
      <c r="DM31" s="3">
        <v>1882</v>
      </c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>
        <v>914</v>
      </c>
      <c r="EF31" s="3"/>
      <c r="EG31" s="3"/>
      <c r="EH31" s="3">
        <v>1364</v>
      </c>
      <c r="EI31" s="3"/>
      <c r="EJ31" s="3"/>
      <c r="EK31" s="3">
        <v>3891</v>
      </c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X31" s="85">
        <f t="shared" si="1"/>
        <v>0.02274727600761314</v>
      </c>
    </row>
    <row r="32" spans="1:154" ht="12.75">
      <c r="A32" s="6" t="s">
        <v>28</v>
      </c>
      <c r="B32" s="4">
        <f t="shared" si="0"/>
        <v>4374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v>467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>
        <v>2046</v>
      </c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>
        <v>512</v>
      </c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>
        <v>1349</v>
      </c>
      <c r="EM32" s="3"/>
      <c r="EN32" s="3"/>
      <c r="EO32" s="3"/>
      <c r="EP32" s="3"/>
      <c r="EQ32" s="3"/>
      <c r="ER32" s="3"/>
      <c r="ES32" s="3"/>
      <c r="ET32" s="3"/>
      <c r="EU32" s="3"/>
      <c r="EV32" s="3"/>
      <c r="EX32" s="85">
        <f t="shared" si="1"/>
        <v>0.0009505558817764051</v>
      </c>
    </row>
    <row r="33" spans="1:154" ht="12.75">
      <c r="A33" s="6" t="s">
        <v>30</v>
      </c>
      <c r="B33" s="4">
        <f t="shared" si="0"/>
        <v>38710</v>
      </c>
      <c r="C33" s="3"/>
      <c r="D33" s="3">
        <v>3005</v>
      </c>
      <c r="E33" s="3"/>
      <c r="F33" s="3"/>
      <c r="G33" s="3"/>
      <c r="H33" s="3"/>
      <c r="I33" s="3">
        <v>435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v>219</v>
      </c>
      <c r="Z33" s="3"/>
      <c r="AA33" s="3"/>
      <c r="AB33" s="3"/>
      <c r="AC33" s="3"/>
      <c r="AD33" s="3"/>
      <c r="AE33" s="3"/>
      <c r="AF33" s="3">
        <v>367</v>
      </c>
      <c r="AG33" s="3"/>
      <c r="AH33" s="3">
        <v>193</v>
      </c>
      <c r="AI33" s="3"/>
      <c r="AJ33" s="3">
        <v>825</v>
      </c>
      <c r="AK33" s="3"/>
      <c r="AL33" s="3"/>
      <c r="AM33" s="3"/>
      <c r="AN33" s="3"/>
      <c r="AO33" s="3">
        <v>2914</v>
      </c>
      <c r="AP33" s="3"/>
      <c r="AQ33" s="3"/>
      <c r="AR33" s="3"/>
      <c r="AS33" s="3"/>
      <c r="AT33" s="3">
        <v>166</v>
      </c>
      <c r="AU33" s="3"/>
      <c r="AV33" s="3"/>
      <c r="AW33" s="3">
        <v>254</v>
      </c>
      <c r="AX33" s="3"/>
      <c r="AY33" s="3"/>
      <c r="AZ33" s="3"/>
      <c r="BA33" s="3"/>
      <c r="BB33" s="3"/>
      <c r="BC33" s="3"/>
      <c r="BD33" s="3">
        <v>83</v>
      </c>
      <c r="BE33" s="3">
        <v>128</v>
      </c>
      <c r="BF33" s="3">
        <v>110</v>
      </c>
      <c r="BG33" s="3">
        <v>4800</v>
      </c>
      <c r="BH33" s="3"/>
      <c r="BI33" s="3">
        <v>534</v>
      </c>
      <c r="BJ33" s="3">
        <v>601</v>
      </c>
      <c r="BK33" s="3"/>
      <c r="BL33" s="3"/>
      <c r="BM33" s="3"/>
      <c r="BN33" s="3">
        <v>8894</v>
      </c>
      <c r="BO33" s="3"/>
      <c r="BP33" s="3"/>
      <c r="BQ33" s="3"/>
      <c r="BR33" s="3"/>
      <c r="BS33" s="3"/>
      <c r="BT33" s="3"/>
      <c r="BU33" s="3">
        <v>217</v>
      </c>
      <c r="BV33" s="3"/>
      <c r="BW33" s="3">
        <v>123</v>
      </c>
      <c r="BX33" s="3">
        <v>110</v>
      </c>
      <c r="BY33" s="3"/>
      <c r="BZ33" s="3"/>
      <c r="CA33" s="3">
        <v>498</v>
      </c>
      <c r="CB33" s="3">
        <v>109</v>
      </c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>
        <v>7341</v>
      </c>
      <c r="CN33" s="3"/>
      <c r="CO33" s="3"/>
      <c r="CP33" s="3">
        <v>148</v>
      </c>
      <c r="CQ33" s="3"/>
      <c r="CR33" s="3"/>
      <c r="CS33" s="3"/>
      <c r="CT33" s="3"/>
      <c r="CU33" s="3"/>
      <c r="CV33" s="3"/>
      <c r="CW33" s="3"/>
      <c r="CX33" s="3"/>
      <c r="CY33" s="3"/>
      <c r="CZ33" s="3">
        <v>1815</v>
      </c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>
        <v>352</v>
      </c>
      <c r="DO33" s="3">
        <v>3552</v>
      </c>
      <c r="DP33" s="3">
        <v>460</v>
      </c>
      <c r="DQ33" s="3"/>
      <c r="DR33" s="3">
        <v>154</v>
      </c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>
        <v>193</v>
      </c>
      <c r="EI33" s="3"/>
      <c r="EJ33" s="3"/>
      <c r="EK33" s="3">
        <v>110</v>
      </c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X33" s="85">
        <f t="shared" si="1"/>
        <v>0.008412441285680073</v>
      </c>
    </row>
    <row r="34" spans="1:154" ht="12.75">
      <c r="A34" s="6" t="s">
        <v>31</v>
      </c>
      <c r="B34" s="4">
        <f t="shared" si="0"/>
        <v>128489</v>
      </c>
      <c r="C34" s="3"/>
      <c r="D34" s="3">
        <v>2241</v>
      </c>
      <c r="E34" s="3"/>
      <c r="F34" s="3"/>
      <c r="G34" s="3"/>
      <c r="H34" s="3"/>
      <c r="I34" s="3"/>
      <c r="J34" s="3">
        <v>8036</v>
      </c>
      <c r="K34" s="3">
        <v>933</v>
      </c>
      <c r="L34" s="3"/>
      <c r="M34" s="3"/>
      <c r="N34" s="3"/>
      <c r="O34" s="3">
        <v>744</v>
      </c>
      <c r="P34" s="3"/>
      <c r="Q34" s="3">
        <v>744</v>
      </c>
      <c r="R34" s="3"/>
      <c r="S34" s="3"/>
      <c r="T34" s="3"/>
      <c r="U34" s="3"/>
      <c r="V34" s="3"/>
      <c r="W34" s="3"/>
      <c r="X34" s="3"/>
      <c r="Y34" s="3">
        <v>4951</v>
      </c>
      <c r="Z34" s="3"/>
      <c r="AA34" s="3"/>
      <c r="AB34" s="3"/>
      <c r="AC34" s="3"/>
      <c r="AD34" s="3"/>
      <c r="AE34" s="3"/>
      <c r="AF34" s="3">
        <v>1359</v>
      </c>
      <c r="AG34" s="3"/>
      <c r="AH34" s="3">
        <v>2695</v>
      </c>
      <c r="AI34" s="3"/>
      <c r="AJ34" s="3">
        <v>1422</v>
      </c>
      <c r="AK34" s="3">
        <v>1490</v>
      </c>
      <c r="AL34" s="3">
        <v>549</v>
      </c>
      <c r="AM34" s="3"/>
      <c r="AN34" s="3"/>
      <c r="AO34" s="3"/>
      <c r="AP34" s="3">
        <v>1314</v>
      </c>
      <c r="AQ34" s="3"/>
      <c r="AR34" s="3">
        <v>27257</v>
      </c>
      <c r="AS34" s="3"/>
      <c r="AT34" s="3">
        <v>4424</v>
      </c>
      <c r="AU34" s="3"/>
      <c r="AV34" s="3"/>
      <c r="AW34" s="3"/>
      <c r="AX34" s="3"/>
      <c r="AY34" s="3"/>
      <c r="AZ34" s="3"/>
      <c r="BA34" s="3"/>
      <c r="BB34" s="3"/>
      <c r="BC34" s="3"/>
      <c r="BD34" s="3">
        <v>5819</v>
      </c>
      <c r="BE34" s="3"/>
      <c r="BF34" s="3">
        <v>1078</v>
      </c>
      <c r="BG34" s="3"/>
      <c r="BH34" s="3"/>
      <c r="BI34" s="3">
        <v>3773</v>
      </c>
      <c r="BJ34" s="3">
        <v>2475</v>
      </c>
      <c r="BK34" s="3"/>
      <c r="BL34" s="3">
        <v>1078</v>
      </c>
      <c r="BM34" s="3"/>
      <c r="BN34" s="3"/>
      <c r="BO34" s="3"/>
      <c r="BP34" s="3"/>
      <c r="BQ34" s="3"/>
      <c r="BR34" s="3"/>
      <c r="BS34" s="3"/>
      <c r="BT34" s="3"/>
      <c r="BU34" s="3">
        <v>8292</v>
      </c>
      <c r="BV34" s="3"/>
      <c r="BW34" s="3">
        <v>2788</v>
      </c>
      <c r="BX34" s="3">
        <v>8270</v>
      </c>
      <c r="BY34" s="3">
        <v>4100</v>
      </c>
      <c r="BZ34" s="3">
        <v>2</v>
      </c>
      <c r="CA34" s="3"/>
      <c r="CB34" s="3">
        <v>7862</v>
      </c>
      <c r="CC34" s="3">
        <v>100</v>
      </c>
      <c r="CD34" s="3">
        <v>372</v>
      </c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>
        <v>538</v>
      </c>
      <c r="DA34" s="3"/>
      <c r="DB34" s="3"/>
      <c r="DC34" s="3">
        <v>2479</v>
      </c>
      <c r="DD34" s="3"/>
      <c r="DE34" s="3"/>
      <c r="DF34" s="3"/>
      <c r="DG34" s="3"/>
      <c r="DH34" s="3"/>
      <c r="DI34" s="3"/>
      <c r="DJ34" s="3"/>
      <c r="DK34" s="3">
        <v>3320</v>
      </c>
      <c r="DL34" s="3"/>
      <c r="DM34" s="3">
        <v>1871</v>
      </c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>
        <v>4264</v>
      </c>
      <c r="EB34" s="3"/>
      <c r="EC34" s="3">
        <v>1119</v>
      </c>
      <c r="ED34" s="3"/>
      <c r="EE34" s="3">
        <v>1508</v>
      </c>
      <c r="EF34" s="3"/>
      <c r="EG34" s="3"/>
      <c r="EH34" s="3">
        <v>4207</v>
      </c>
      <c r="EI34" s="3"/>
      <c r="EJ34" s="3"/>
      <c r="EK34" s="3">
        <v>5015</v>
      </c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X34" s="85">
        <f t="shared" si="1"/>
        <v>0.02792317665605133</v>
      </c>
    </row>
    <row r="35" spans="1:154" ht="12.75">
      <c r="A35" s="6" t="s">
        <v>29</v>
      </c>
      <c r="B35" s="4">
        <f t="shared" si="0"/>
        <v>72505</v>
      </c>
      <c r="C35" s="3"/>
      <c r="D35" s="3">
        <v>124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534</v>
      </c>
      <c r="R35" s="3"/>
      <c r="S35" s="3">
        <v>2558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1068</v>
      </c>
      <c r="AG35" s="3">
        <v>2080</v>
      </c>
      <c r="AH35" s="3">
        <v>944</v>
      </c>
      <c r="AI35" s="3"/>
      <c r="AJ35" s="3">
        <v>410</v>
      </c>
      <c r="AK35" s="3">
        <v>1068</v>
      </c>
      <c r="AL35" s="3">
        <v>535</v>
      </c>
      <c r="AM35" s="3">
        <v>7438</v>
      </c>
      <c r="AN35" s="3"/>
      <c r="AO35" s="3"/>
      <c r="AP35" s="3"/>
      <c r="AQ35" s="3"/>
      <c r="AR35" s="3"/>
      <c r="AS35" s="3">
        <v>16226</v>
      </c>
      <c r="AT35" s="3">
        <v>534</v>
      </c>
      <c r="AU35" s="3"/>
      <c r="AV35" s="3">
        <v>46</v>
      </c>
      <c r="AW35" s="3"/>
      <c r="AX35" s="3"/>
      <c r="AY35" s="3"/>
      <c r="AZ35" s="3"/>
      <c r="BA35" s="3"/>
      <c r="BB35" s="3">
        <v>676</v>
      </c>
      <c r="BC35" s="3">
        <v>906</v>
      </c>
      <c r="BD35" s="3">
        <v>775</v>
      </c>
      <c r="BE35" s="3"/>
      <c r="BF35" s="3"/>
      <c r="BG35" s="3"/>
      <c r="BH35" s="3"/>
      <c r="BI35" s="3">
        <v>907</v>
      </c>
      <c r="BJ35" s="3">
        <v>124</v>
      </c>
      <c r="BK35" s="3"/>
      <c r="BL35" s="3"/>
      <c r="BM35" s="3">
        <v>6047</v>
      </c>
      <c r="BN35" s="3"/>
      <c r="BO35" s="3"/>
      <c r="BP35" s="3"/>
      <c r="BQ35" s="3"/>
      <c r="BR35" s="3"/>
      <c r="BS35" s="3"/>
      <c r="BT35" s="3"/>
      <c r="BU35" s="3">
        <v>124</v>
      </c>
      <c r="BV35" s="3"/>
      <c r="BW35" s="3">
        <v>3524</v>
      </c>
      <c r="BX35" s="3">
        <v>2452</v>
      </c>
      <c r="BY35" s="3"/>
      <c r="BZ35" s="3"/>
      <c r="CA35" s="3"/>
      <c r="CB35" s="3">
        <v>125</v>
      </c>
      <c r="CC35" s="3"/>
      <c r="CD35" s="3">
        <v>410</v>
      </c>
      <c r="CE35" s="3"/>
      <c r="CF35" s="3"/>
      <c r="CG35" s="3"/>
      <c r="CH35" s="3"/>
      <c r="CI35" s="3"/>
      <c r="CJ35" s="3"/>
      <c r="CK35" s="3">
        <v>92</v>
      </c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>
        <v>1060</v>
      </c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>
        <v>17792</v>
      </c>
      <c r="DZ35" s="3"/>
      <c r="EA35" s="3"/>
      <c r="EB35" s="3"/>
      <c r="EC35" s="3"/>
      <c r="ED35" s="3"/>
      <c r="EE35" s="3">
        <v>409</v>
      </c>
      <c r="EF35" s="3"/>
      <c r="EG35" s="3"/>
      <c r="EH35" s="3">
        <v>456</v>
      </c>
      <c r="EI35" s="3"/>
      <c r="EJ35" s="3"/>
      <c r="EK35" s="3">
        <v>2259</v>
      </c>
      <c r="EL35" s="3"/>
      <c r="EM35" s="3">
        <v>802</v>
      </c>
      <c r="EN35" s="3"/>
      <c r="EO35" s="3"/>
      <c r="EP35" s="3"/>
      <c r="EQ35" s="3"/>
      <c r="ER35" s="3"/>
      <c r="ES35" s="3"/>
      <c r="ET35" s="3"/>
      <c r="EU35" s="3"/>
      <c r="EV35" s="3"/>
      <c r="EX35" s="85">
        <f t="shared" si="1"/>
        <v>0.01575675679199777</v>
      </c>
    </row>
    <row r="36" spans="1:154" ht="12.75">
      <c r="A36" s="6" t="s">
        <v>32</v>
      </c>
      <c r="B36" s="4">
        <f t="shared" si="0"/>
        <v>62869</v>
      </c>
      <c r="C36" s="3"/>
      <c r="D36" s="3">
        <v>678</v>
      </c>
      <c r="E36" s="3"/>
      <c r="F36" s="3"/>
      <c r="G36" s="3"/>
      <c r="H36" s="3">
        <v>1349</v>
      </c>
      <c r="I36" s="3"/>
      <c r="J36" s="3"/>
      <c r="K36" s="3"/>
      <c r="L36" s="3"/>
      <c r="M36" s="3"/>
      <c r="N36" s="3"/>
      <c r="O36" s="3">
        <v>142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>
        <v>98</v>
      </c>
      <c r="AI36" s="3"/>
      <c r="AJ36" s="3"/>
      <c r="AK36" s="3"/>
      <c r="AL36" s="3">
        <v>142</v>
      </c>
      <c r="AM36" s="3"/>
      <c r="AN36" s="3"/>
      <c r="AO36" s="3"/>
      <c r="AP36" s="3">
        <v>284</v>
      </c>
      <c r="AQ36" s="3"/>
      <c r="AR36" s="3"/>
      <c r="AS36" s="3"/>
      <c r="AT36" s="3"/>
      <c r="AU36" s="3"/>
      <c r="AV36" s="3"/>
      <c r="AW36" s="3">
        <v>9068</v>
      </c>
      <c r="AX36" s="3"/>
      <c r="AY36" s="3"/>
      <c r="AZ36" s="3"/>
      <c r="BA36" s="3"/>
      <c r="BB36" s="3">
        <v>71</v>
      </c>
      <c r="BC36" s="3"/>
      <c r="BD36" s="3">
        <v>239</v>
      </c>
      <c r="BE36" s="3"/>
      <c r="BF36" s="3">
        <v>143</v>
      </c>
      <c r="BG36" s="3"/>
      <c r="BH36" s="3"/>
      <c r="BI36" s="3">
        <v>936</v>
      </c>
      <c r="BJ36" s="3">
        <v>96</v>
      </c>
      <c r="BK36" s="3"/>
      <c r="BL36" s="3"/>
      <c r="BM36" s="3"/>
      <c r="BN36" s="3">
        <v>15744</v>
      </c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>
        <v>142</v>
      </c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>
        <v>1703</v>
      </c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>
        <v>26821</v>
      </c>
      <c r="DO36" s="3">
        <v>4092</v>
      </c>
      <c r="DP36" s="3">
        <v>264</v>
      </c>
      <c r="DQ36" s="3"/>
      <c r="DR36" s="3">
        <v>62</v>
      </c>
      <c r="DS36" s="3"/>
      <c r="DT36" s="3"/>
      <c r="DU36" s="3">
        <v>142</v>
      </c>
      <c r="DV36" s="3"/>
      <c r="DW36" s="3"/>
      <c r="DX36" s="3"/>
      <c r="DY36" s="3"/>
      <c r="DZ36" s="3"/>
      <c r="EA36" s="3"/>
      <c r="EB36" s="3"/>
      <c r="EC36" s="3"/>
      <c r="ED36" s="3"/>
      <c r="EE36" s="3">
        <v>142</v>
      </c>
      <c r="EF36" s="3"/>
      <c r="EG36" s="3"/>
      <c r="EH36" s="3">
        <v>97</v>
      </c>
      <c r="EI36" s="3"/>
      <c r="EJ36" s="3"/>
      <c r="EK36" s="3">
        <v>414</v>
      </c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X36" s="85">
        <f t="shared" si="1"/>
        <v>0.013662665233516417</v>
      </c>
    </row>
    <row r="37" spans="1:154" ht="12.75">
      <c r="A37" s="6" t="s">
        <v>33</v>
      </c>
      <c r="B37" s="4">
        <f aca="true" t="shared" si="2" ref="B37:B53">SUM(C37:EV37)</f>
        <v>234043</v>
      </c>
      <c r="C37" s="3">
        <v>3382</v>
      </c>
      <c r="D37" s="3">
        <v>3822</v>
      </c>
      <c r="E37" s="3">
        <v>16</v>
      </c>
      <c r="F37" s="3"/>
      <c r="G37" s="3"/>
      <c r="H37" s="3">
        <v>3108</v>
      </c>
      <c r="I37" s="3">
        <v>9459</v>
      </c>
      <c r="J37" s="3"/>
      <c r="K37" s="3">
        <v>237</v>
      </c>
      <c r="L37" s="3">
        <v>23173</v>
      </c>
      <c r="M37" s="3"/>
      <c r="N37" s="3">
        <v>1586</v>
      </c>
      <c r="O37" s="3">
        <v>514</v>
      </c>
      <c r="P37" s="3"/>
      <c r="Q37" s="3"/>
      <c r="R37" s="3"/>
      <c r="S37" s="3"/>
      <c r="T37" s="3"/>
      <c r="U37" s="3"/>
      <c r="V37" s="3"/>
      <c r="W37" s="3"/>
      <c r="X37" s="3"/>
      <c r="Y37" s="3">
        <v>693</v>
      </c>
      <c r="Z37" s="3">
        <v>16911</v>
      </c>
      <c r="AA37" s="3"/>
      <c r="AB37" s="3"/>
      <c r="AC37" s="3"/>
      <c r="AD37" s="3"/>
      <c r="AE37" s="3"/>
      <c r="AF37" s="3">
        <v>1408</v>
      </c>
      <c r="AG37" s="3"/>
      <c r="AH37" s="3">
        <v>1983</v>
      </c>
      <c r="AI37" s="3"/>
      <c r="AJ37" s="3">
        <v>236</v>
      </c>
      <c r="AK37" s="3">
        <v>399</v>
      </c>
      <c r="AL37" s="3">
        <v>478</v>
      </c>
      <c r="AM37" s="3"/>
      <c r="AN37" s="3">
        <v>4926</v>
      </c>
      <c r="AO37" s="3">
        <v>17108</v>
      </c>
      <c r="AP37" s="3">
        <v>207</v>
      </c>
      <c r="AQ37" s="3"/>
      <c r="AR37" s="3"/>
      <c r="AS37" s="3"/>
      <c r="AT37" s="3">
        <v>1030</v>
      </c>
      <c r="AU37" s="3"/>
      <c r="AV37" s="3"/>
      <c r="AW37" s="3"/>
      <c r="AX37" s="3"/>
      <c r="AY37" s="3"/>
      <c r="AZ37" s="3"/>
      <c r="BA37" s="3"/>
      <c r="BB37" s="3">
        <v>1261</v>
      </c>
      <c r="BC37" s="3">
        <v>2894</v>
      </c>
      <c r="BD37" s="3">
        <v>2426</v>
      </c>
      <c r="BE37" s="3">
        <v>7268</v>
      </c>
      <c r="BF37" s="3">
        <v>951</v>
      </c>
      <c r="BG37" s="3">
        <v>5972</v>
      </c>
      <c r="BH37" s="3"/>
      <c r="BI37" s="3">
        <v>2880</v>
      </c>
      <c r="BJ37" s="3">
        <v>849</v>
      </c>
      <c r="BK37" s="3">
        <v>146</v>
      </c>
      <c r="BL37" s="3"/>
      <c r="BM37" s="3"/>
      <c r="BN37" s="3"/>
      <c r="BO37" s="3"/>
      <c r="BP37" s="3"/>
      <c r="BQ37" s="3"/>
      <c r="BR37" s="3"/>
      <c r="BS37" s="3">
        <v>3838</v>
      </c>
      <c r="BT37" s="3">
        <v>6959</v>
      </c>
      <c r="BU37" s="3">
        <v>1342</v>
      </c>
      <c r="BV37" s="3"/>
      <c r="BW37" s="3">
        <v>3033</v>
      </c>
      <c r="BX37" s="3">
        <v>678</v>
      </c>
      <c r="BY37" s="3"/>
      <c r="BZ37" s="3"/>
      <c r="CA37" s="3"/>
      <c r="CB37" s="3">
        <v>1205</v>
      </c>
      <c r="CC37" s="3"/>
      <c r="CD37" s="3"/>
      <c r="CE37" s="3"/>
      <c r="CF37" s="3"/>
      <c r="CG37" s="3"/>
      <c r="CH37" s="3"/>
      <c r="CI37" s="3">
        <v>27</v>
      </c>
      <c r="CJ37" s="3"/>
      <c r="CK37" s="3"/>
      <c r="CL37" s="3"/>
      <c r="CM37" s="3"/>
      <c r="CN37" s="3">
        <v>17034</v>
      </c>
      <c r="CO37" s="3"/>
      <c r="CP37" s="3">
        <v>267</v>
      </c>
      <c r="CQ37" s="3"/>
      <c r="CR37" s="3"/>
      <c r="CS37" s="3"/>
      <c r="CT37" s="3">
        <v>6616</v>
      </c>
      <c r="CU37" s="3"/>
      <c r="CV37" s="3"/>
      <c r="CW37" s="3"/>
      <c r="CX37" s="3"/>
      <c r="CY37" s="3">
        <v>96</v>
      </c>
      <c r="CZ37" s="3">
        <v>1011</v>
      </c>
      <c r="DA37" s="3"/>
      <c r="DB37" s="3">
        <v>1310</v>
      </c>
      <c r="DC37" s="3"/>
      <c r="DD37" s="3"/>
      <c r="DE37" s="3">
        <v>36649</v>
      </c>
      <c r="DF37" s="3">
        <v>484</v>
      </c>
      <c r="DG37" s="3"/>
      <c r="DH37" s="3"/>
      <c r="DI37" s="3"/>
      <c r="DJ37" s="3">
        <v>810</v>
      </c>
      <c r="DK37" s="3"/>
      <c r="DL37" s="3"/>
      <c r="DM37" s="3">
        <v>1037</v>
      </c>
      <c r="DN37" s="3">
        <v>1006</v>
      </c>
      <c r="DO37" s="3"/>
      <c r="DP37" s="3"/>
      <c r="DQ37" s="3"/>
      <c r="DR37" s="3"/>
      <c r="DS37" s="3"/>
      <c r="DT37" s="3"/>
      <c r="DU37" s="3">
        <v>17655</v>
      </c>
      <c r="DV37" s="3"/>
      <c r="DW37" s="3"/>
      <c r="DX37" s="3"/>
      <c r="DY37" s="3"/>
      <c r="DZ37" s="3"/>
      <c r="EA37" s="3"/>
      <c r="EB37" s="3"/>
      <c r="EC37" s="3">
        <v>5739</v>
      </c>
      <c r="ED37" s="3"/>
      <c r="EE37" s="3">
        <v>3898</v>
      </c>
      <c r="EF37" s="3">
        <v>880</v>
      </c>
      <c r="EG37" s="3"/>
      <c r="EH37" s="3">
        <v>1609</v>
      </c>
      <c r="EI37" s="3"/>
      <c r="EJ37" s="3"/>
      <c r="EK37" s="3">
        <v>2429</v>
      </c>
      <c r="EL37" s="3">
        <v>3108</v>
      </c>
      <c r="EM37" s="3"/>
      <c r="EN37" s="3"/>
      <c r="EO37" s="3"/>
      <c r="EP37" s="3"/>
      <c r="EQ37" s="3"/>
      <c r="ER37" s="3"/>
      <c r="ES37" s="3"/>
      <c r="ET37" s="3"/>
      <c r="EU37" s="3"/>
      <c r="EV37" s="3"/>
      <c r="EX37" s="85">
        <f aca="true" t="shared" si="3" ref="EX37:EX53">+B37/$B$54</f>
        <v>0.05086212854105971</v>
      </c>
    </row>
    <row r="38" spans="1:154" ht="12.75">
      <c r="A38" s="6" t="s">
        <v>34</v>
      </c>
      <c r="B38" s="4">
        <f t="shared" si="2"/>
        <v>55712</v>
      </c>
      <c r="C38" s="3"/>
      <c r="D38" s="3">
        <v>2087</v>
      </c>
      <c r="E38" s="3"/>
      <c r="F38" s="3"/>
      <c r="G38" s="3"/>
      <c r="H38" s="3"/>
      <c r="I38" s="3"/>
      <c r="J38" s="3">
        <v>82</v>
      </c>
      <c r="K38" s="3">
        <v>330</v>
      </c>
      <c r="L38" s="3"/>
      <c r="M38" s="3"/>
      <c r="N38" s="3"/>
      <c r="O38" s="3">
        <v>713</v>
      </c>
      <c r="P38" s="3"/>
      <c r="Q38" s="3">
        <v>660</v>
      </c>
      <c r="R38" s="3"/>
      <c r="S38" s="3"/>
      <c r="T38" s="3"/>
      <c r="U38" s="3"/>
      <c r="V38" s="3"/>
      <c r="W38" s="3"/>
      <c r="X38" s="3">
        <v>2419</v>
      </c>
      <c r="Y38" s="3">
        <v>1398</v>
      </c>
      <c r="Z38" s="3"/>
      <c r="AA38" s="3"/>
      <c r="AB38" s="3"/>
      <c r="AC38" s="3">
        <v>372</v>
      </c>
      <c r="AD38" s="3"/>
      <c r="AE38" s="3"/>
      <c r="AF38" s="3">
        <v>1088</v>
      </c>
      <c r="AG38" s="3"/>
      <c r="AH38" s="3">
        <v>872</v>
      </c>
      <c r="AI38" s="3"/>
      <c r="AJ38" s="3">
        <v>412</v>
      </c>
      <c r="AK38" s="3">
        <v>1846</v>
      </c>
      <c r="AL38" s="3">
        <v>994</v>
      </c>
      <c r="AM38" s="3"/>
      <c r="AN38" s="3"/>
      <c r="AO38" s="3"/>
      <c r="AP38" s="3"/>
      <c r="AQ38" s="3"/>
      <c r="AR38" s="3">
        <v>16</v>
      </c>
      <c r="AS38" s="3"/>
      <c r="AT38" s="3">
        <v>1383</v>
      </c>
      <c r="AU38" s="3"/>
      <c r="AV38" s="3"/>
      <c r="AW38" s="3"/>
      <c r="AX38" s="3"/>
      <c r="AY38" s="3"/>
      <c r="AZ38" s="3"/>
      <c r="BA38" s="3"/>
      <c r="BB38" s="3">
        <v>82</v>
      </c>
      <c r="BC38" s="3"/>
      <c r="BD38" s="3">
        <v>3847</v>
      </c>
      <c r="BE38" s="3"/>
      <c r="BF38" s="3">
        <v>942</v>
      </c>
      <c r="BG38" s="3"/>
      <c r="BH38" s="3"/>
      <c r="BI38" s="3">
        <v>2169</v>
      </c>
      <c r="BJ38" s="3">
        <v>1707</v>
      </c>
      <c r="BK38" s="3"/>
      <c r="BL38" s="3">
        <v>776</v>
      </c>
      <c r="BM38" s="3"/>
      <c r="BN38" s="3"/>
      <c r="BO38" s="3"/>
      <c r="BP38" s="3"/>
      <c r="BQ38" s="3"/>
      <c r="BR38" s="3"/>
      <c r="BS38" s="3"/>
      <c r="BT38" s="3"/>
      <c r="BU38" s="3">
        <v>5856</v>
      </c>
      <c r="BV38" s="3"/>
      <c r="BW38" s="3">
        <v>2502</v>
      </c>
      <c r="BX38" s="3">
        <v>1687</v>
      </c>
      <c r="BY38" s="3"/>
      <c r="BZ38" s="3">
        <v>1989</v>
      </c>
      <c r="CA38" s="3"/>
      <c r="CB38" s="3">
        <v>5185</v>
      </c>
      <c r="CC38" s="3">
        <v>1845</v>
      </c>
      <c r="CD38" s="3">
        <v>330</v>
      </c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>
        <v>329</v>
      </c>
      <c r="DA38" s="3"/>
      <c r="DB38" s="3"/>
      <c r="DC38" s="3">
        <v>2143</v>
      </c>
      <c r="DD38" s="3"/>
      <c r="DE38" s="3"/>
      <c r="DF38" s="3"/>
      <c r="DG38" s="3"/>
      <c r="DH38" s="3"/>
      <c r="DI38" s="3"/>
      <c r="DJ38" s="3"/>
      <c r="DK38" s="3"/>
      <c r="DL38" s="3"/>
      <c r="DM38" s="3">
        <v>1787</v>
      </c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>
        <v>770</v>
      </c>
      <c r="ED38" s="3">
        <v>82</v>
      </c>
      <c r="EE38" s="3">
        <v>1370</v>
      </c>
      <c r="EF38" s="3"/>
      <c r="EG38" s="3"/>
      <c r="EH38" s="3">
        <v>2995</v>
      </c>
      <c r="EI38" s="3"/>
      <c r="EJ38" s="3"/>
      <c r="EK38" s="3">
        <v>2647</v>
      </c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X38" s="85">
        <f t="shared" si="3"/>
        <v>0.012107308935877248</v>
      </c>
    </row>
    <row r="39" spans="1:154" ht="12.75">
      <c r="A39" s="6" t="s">
        <v>35</v>
      </c>
      <c r="B39" s="4">
        <f t="shared" si="2"/>
        <v>71887</v>
      </c>
      <c r="C39" s="3"/>
      <c r="D39" s="3"/>
      <c r="E39" s="3"/>
      <c r="F39" s="3"/>
      <c r="G39" s="3"/>
      <c r="H39" s="3"/>
      <c r="I39" s="3"/>
      <c r="J39" s="3"/>
      <c r="K39" s="3">
        <v>685</v>
      </c>
      <c r="L39" s="3"/>
      <c r="M39" s="3"/>
      <c r="N39" s="3">
        <v>760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1225</v>
      </c>
      <c r="Z39" s="3"/>
      <c r="AA39" s="3"/>
      <c r="AB39" s="3"/>
      <c r="AC39" s="3"/>
      <c r="AD39" s="3"/>
      <c r="AE39" s="3"/>
      <c r="AF39" s="3">
        <v>758</v>
      </c>
      <c r="AG39" s="3"/>
      <c r="AH39" s="3">
        <v>3753</v>
      </c>
      <c r="AI39" s="3">
        <v>554</v>
      </c>
      <c r="AJ39" s="3"/>
      <c r="AK39" s="3"/>
      <c r="AL39" s="3">
        <v>758</v>
      </c>
      <c r="AM39" s="3"/>
      <c r="AN39" s="3"/>
      <c r="AO39" s="3"/>
      <c r="AP39" s="3">
        <v>1366</v>
      </c>
      <c r="AQ39" s="3"/>
      <c r="AR39" s="3"/>
      <c r="AS39" s="3"/>
      <c r="AT39" s="3">
        <v>4298</v>
      </c>
      <c r="AU39" s="3"/>
      <c r="AV39" s="3"/>
      <c r="AW39" s="3"/>
      <c r="AX39" s="3"/>
      <c r="AY39" s="3"/>
      <c r="AZ39" s="3"/>
      <c r="BA39" s="3">
        <v>22828</v>
      </c>
      <c r="BB39" s="3">
        <v>3719</v>
      </c>
      <c r="BC39" s="3">
        <v>3512</v>
      </c>
      <c r="BD39" s="3"/>
      <c r="BE39" s="3"/>
      <c r="BF39" s="3"/>
      <c r="BG39" s="3"/>
      <c r="BH39" s="3"/>
      <c r="BI39" s="3">
        <v>1367</v>
      </c>
      <c r="BJ39" s="3">
        <v>613</v>
      </c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>
        <v>685</v>
      </c>
      <c r="CC39" s="3"/>
      <c r="CD39" s="3">
        <v>5457</v>
      </c>
      <c r="CE39" s="3"/>
      <c r="CF39" s="3"/>
      <c r="CG39" s="3"/>
      <c r="CH39" s="3"/>
      <c r="CI39" s="3"/>
      <c r="CJ39" s="3"/>
      <c r="CK39" s="3">
        <v>152</v>
      </c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>
        <v>15020</v>
      </c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>
        <v>612</v>
      </c>
      <c r="EI39" s="3"/>
      <c r="EJ39" s="3"/>
      <c r="EK39" s="3">
        <v>3765</v>
      </c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X39" s="85">
        <f t="shared" si="3"/>
        <v>0.015622453286067772</v>
      </c>
    </row>
    <row r="40" spans="1:154" ht="12.75">
      <c r="A40" s="6" t="s">
        <v>36</v>
      </c>
      <c r="B40" s="4">
        <f t="shared" si="2"/>
        <v>246278</v>
      </c>
      <c r="C40" s="3">
        <v>3466</v>
      </c>
      <c r="D40" s="3">
        <v>10657</v>
      </c>
      <c r="E40" s="3">
        <v>24304</v>
      </c>
      <c r="F40" s="3"/>
      <c r="G40" s="3"/>
      <c r="H40" s="3">
        <v>6099</v>
      </c>
      <c r="I40" s="3">
        <v>3790</v>
      </c>
      <c r="J40" s="3"/>
      <c r="K40" s="3">
        <v>651</v>
      </c>
      <c r="L40" s="3"/>
      <c r="M40" s="3"/>
      <c r="N40" s="3">
        <v>480</v>
      </c>
      <c r="O40" s="3">
        <v>699</v>
      </c>
      <c r="P40" s="3"/>
      <c r="Q40" s="3"/>
      <c r="R40" s="3">
        <v>6207</v>
      </c>
      <c r="S40" s="3"/>
      <c r="T40" s="3"/>
      <c r="U40" s="3"/>
      <c r="V40" s="3"/>
      <c r="W40" s="3"/>
      <c r="X40" s="3"/>
      <c r="Y40" s="3">
        <v>1157</v>
      </c>
      <c r="Z40" s="3">
        <v>3117</v>
      </c>
      <c r="AA40" s="3"/>
      <c r="AB40" s="3"/>
      <c r="AC40" s="3"/>
      <c r="AD40" s="3"/>
      <c r="AE40" s="3"/>
      <c r="AF40" s="3">
        <v>1852</v>
      </c>
      <c r="AG40" s="3"/>
      <c r="AH40" s="3">
        <v>1649</v>
      </c>
      <c r="AI40" s="3"/>
      <c r="AJ40" s="3">
        <v>2654</v>
      </c>
      <c r="AK40" s="3"/>
      <c r="AL40" s="3">
        <v>698</v>
      </c>
      <c r="AM40" s="3"/>
      <c r="AN40" s="3"/>
      <c r="AO40" s="3">
        <v>17756</v>
      </c>
      <c r="AP40" s="3">
        <v>1363</v>
      </c>
      <c r="AQ40" s="3"/>
      <c r="AR40" s="3"/>
      <c r="AS40" s="3"/>
      <c r="AT40" s="3">
        <v>1219</v>
      </c>
      <c r="AU40" s="3"/>
      <c r="AV40" s="3"/>
      <c r="AW40" s="3">
        <v>11269</v>
      </c>
      <c r="AX40" s="3">
        <v>3431</v>
      </c>
      <c r="AY40" s="3"/>
      <c r="AZ40" s="3"/>
      <c r="BA40" s="3"/>
      <c r="BB40" s="3">
        <v>847</v>
      </c>
      <c r="BC40" s="3">
        <v>2958</v>
      </c>
      <c r="BD40" s="3">
        <v>2363</v>
      </c>
      <c r="BE40" s="3">
        <v>1149</v>
      </c>
      <c r="BF40" s="3">
        <v>1268</v>
      </c>
      <c r="BG40" s="3">
        <v>22479</v>
      </c>
      <c r="BH40" s="3"/>
      <c r="BI40" s="3">
        <v>2277</v>
      </c>
      <c r="BJ40" s="3">
        <v>640</v>
      </c>
      <c r="BK40" s="3"/>
      <c r="BL40" s="3"/>
      <c r="BM40" s="3"/>
      <c r="BN40" s="3"/>
      <c r="BO40" s="3"/>
      <c r="BP40" s="3">
        <v>370</v>
      </c>
      <c r="BQ40" s="3"/>
      <c r="BR40" s="3"/>
      <c r="BS40" s="3"/>
      <c r="BT40" s="3"/>
      <c r="BU40" s="3">
        <v>1306</v>
      </c>
      <c r="BV40" s="3"/>
      <c r="BW40" s="3">
        <v>642</v>
      </c>
      <c r="BX40" s="3">
        <v>650</v>
      </c>
      <c r="BY40" s="3"/>
      <c r="BZ40" s="3"/>
      <c r="CA40" s="3">
        <v>10038</v>
      </c>
      <c r="CB40" s="3">
        <v>1858</v>
      </c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>
        <v>16511</v>
      </c>
      <c r="CN40" s="3">
        <v>11754</v>
      </c>
      <c r="CO40" s="3"/>
      <c r="CP40" s="3">
        <v>5453</v>
      </c>
      <c r="CQ40" s="3"/>
      <c r="CR40" s="3"/>
      <c r="CS40" s="3"/>
      <c r="CT40" s="3"/>
      <c r="CU40" s="3"/>
      <c r="CV40" s="3"/>
      <c r="CW40" s="3"/>
      <c r="CX40" s="3"/>
      <c r="CY40" s="3">
        <v>20752</v>
      </c>
      <c r="CZ40" s="3">
        <v>6853</v>
      </c>
      <c r="DA40" s="3">
        <v>5263</v>
      </c>
      <c r="DB40" s="3"/>
      <c r="DC40" s="3"/>
      <c r="DD40" s="3"/>
      <c r="DE40" s="3">
        <v>9744</v>
      </c>
      <c r="DF40" s="3">
        <v>506</v>
      </c>
      <c r="DG40" s="3"/>
      <c r="DH40" s="3"/>
      <c r="DI40" s="3">
        <v>250</v>
      </c>
      <c r="DJ40" s="3"/>
      <c r="DK40" s="3"/>
      <c r="DL40" s="3"/>
      <c r="DM40" s="3"/>
      <c r="DN40" s="3">
        <v>2966</v>
      </c>
      <c r="DO40" s="3">
        <v>2250</v>
      </c>
      <c r="DP40" s="3"/>
      <c r="DQ40" s="3"/>
      <c r="DR40" s="3">
        <v>330</v>
      </c>
      <c r="DS40" s="3"/>
      <c r="DT40" s="3"/>
      <c r="DU40" s="3">
        <v>7018</v>
      </c>
      <c r="DV40" s="3"/>
      <c r="DW40" s="3"/>
      <c r="DX40" s="3"/>
      <c r="DY40" s="3"/>
      <c r="DZ40" s="3"/>
      <c r="EA40" s="3"/>
      <c r="EB40" s="3"/>
      <c r="EC40" s="3"/>
      <c r="ED40" s="3"/>
      <c r="EE40" s="3">
        <v>1060</v>
      </c>
      <c r="EF40" s="3"/>
      <c r="EG40" s="3"/>
      <c r="EH40" s="3">
        <v>2197</v>
      </c>
      <c r="EI40" s="3"/>
      <c r="EJ40" s="3"/>
      <c r="EK40" s="3">
        <v>2008</v>
      </c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X40" s="85">
        <f t="shared" si="3"/>
        <v>0.053521033711049264</v>
      </c>
    </row>
    <row r="41" spans="1:154" ht="12.75">
      <c r="A41" s="6" t="s">
        <v>37</v>
      </c>
      <c r="B41" s="4">
        <f t="shared" si="2"/>
        <v>8491</v>
      </c>
      <c r="C41" s="3"/>
      <c r="D41" s="3"/>
      <c r="E41" s="3"/>
      <c r="F41" s="3"/>
      <c r="G41" s="3"/>
      <c r="H41" s="3">
        <v>22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v>334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>
        <v>5319</v>
      </c>
      <c r="CT41" s="3"/>
      <c r="CU41" s="3">
        <v>2508</v>
      </c>
      <c r="CV41" s="3"/>
      <c r="CW41" s="3"/>
      <c r="CX41" s="3"/>
      <c r="CY41" s="3"/>
      <c r="CZ41" s="3">
        <v>22</v>
      </c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>
        <v>22</v>
      </c>
      <c r="EM41" s="3"/>
      <c r="EN41" s="3"/>
      <c r="EO41" s="3"/>
      <c r="EP41" s="3"/>
      <c r="EQ41" s="3"/>
      <c r="ER41" s="3">
        <v>264</v>
      </c>
      <c r="ES41" s="3"/>
      <c r="ET41" s="3"/>
      <c r="EU41" s="3"/>
      <c r="EV41" s="3"/>
      <c r="EX41" s="85">
        <f t="shared" si="3"/>
        <v>0.001845260629209752</v>
      </c>
    </row>
    <row r="42" spans="1:154" ht="12.75">
      <c r="A42" s="6" t="s">
        <v>38</v>
      </c>
      <c r="B42" s="4">
        <f t="shared" si="2"/>
        <v>20967</v>
      </c>
      <c r="C42" s="3"/>
      <c r="D42" s="3"/>
      <c r="E42" s="3"/>
      <c r="F42" s="3"/>
      <c r="G42" s="3"/>
      <c r="H42" s="3"/>
      <c r="I42" s="3"/>
      <c r="J42" s="3"/>
      <c r="K42" s="3">
        <v>230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>
        <v>214</v>
      </c>
      <c r="Z42" s="3"/>
      <c r="AA42" s="3"/>
      <c r="AB42" s="3"/>
      <c r="AC42" s="3"/>
      <c r="AD42" s="3"/>
      <c r="AE42" s="3"/>
      <c r="AF42" s="3">
        <v>201</v>
      </c>
      <c r="AG42" s="3"/>
      <c r="AH42" s="3"/>
      <c r="AI42" s="3"/>
      <c r="AJ42" s="3"/>
      <c r="AK42" s="3"/>
      <c r="AL42" s="3">
        <v>214</v>
      </c>
      <c r="AM42" s="3"/>
      <c r="AN42" s="3"/>
      <c r="AO42" s="3"/>
      <c r="AP42" s="3">
        <v>1408</v>
      </c>
      <c r="AQ42" s="3">
        <v>428</v>
      </c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>
        <v>54</v>
      </c>
      <c r="BE42" s="3">
        <v>162</v>
      </c>
      <c r="BF42" s="3">
        <v>336</v>
      </c>
      <c r="BG42" s="3"/>
      <c r="BH42" s="3"/>
      <c r="BI42" s="3">
        <v>230</v>
      </c>
      <c r="BJ42" s="3">
        <v>2468</v>
      </c>
      <c r="BK42" s="3"/>
      <c r="BL42" s="3"/>
      <c r="BM42" s="3"/>
      <c r="BN42" s="3"/>
      <c r="BO42" s="3"/>
      <c r="BP42" s="3">
        <v>1863</v>
      </c>
      <c r="BQ42" s="3"/>
      <c r="BR42" s="3"/>
      <c r="BS42" s="3"/>
      <c r="BT42" s="3"/>
      <c r="BU42" s="3"/>
      <c r="BV42" s="3"/>
      <c r="BW42" s="3">
        <v>230</v>
      </c>
      <c r="BX42" s="3"/>
      <c r="BY42" s="3"/>
      <c r="BZ42" s="3"/>
      <c r="CA42" s="3"/>
      <c r="CB42" s="3">
        <v>396</v>
      </c>
      <c r="CC42" s="3"/>
      <c r="CD42" s="3"/>
      <c r="CE42" s="3"/>
      <c r="CF42" s="3"/>
      <c r="CG42" s="3"/>
      <c r="CH42" s="3">
        <v>231</v>
      </c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>
        <v>1641</v>
      </c>
      <c r="DA42" s="3"/>
      <c r="DB42" s="3"/>
      <c r="DC42" s="3"/>
      <c r="DD42" s="3">
        <v>430</v>
      </c>
      <c r="DE42" s="3"/>
      <c r="DF42" s="3"/>
      <c r="DG42" s="3">
        <v>2925</v>
      </c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>
        <v>216</v>
      </c>
      <c r="EB42" s="3"/>
      <c r="EC42" s="3"/>
      <c r="ED42" s="3"/>
      <c r="EE42" s="3">
        <v>1487</v>
      </c>
      <c r="EF42" s="3"/>
      <c r="EG42" s="3"/>
      <c r="EH42" s="3">
        <v>284</v>
      </c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>
        <v>5319</v>
      </c>
      <c r="EU42" s="3"/>
      <c r="EV42" s="3"/>
      <c r="EX42" s="85">
        <f t="shared" si="3"/>
        <v>0.00455653982012023</v>
      </c>
    </row>
    <row r="43" spans="1:154" ht="12.75">
      <c r="A43" s="6" t="s">
        <v>39</v>
      </c>
      <c r="B43" s="4">
        <f t="shared" si="2"/>
        <v>16895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>
        <v>5308</v>
      </c>
      <c r="EP43" s="3"/>
      <c r="EQ43" s="3">
        <v>11587</v>
      </c>
      <c r="ER43" s="3"/>
      <c r="ES43" s="3"/>
      <c r="ET43" s="3"/>
      <c r="EU43" s="3"/>
      <c r="EV43" s="3"/>
      <c r="EX43" s="85">
        <f t="shared" si="3"/>
        <v>0.0036716144541866402</v>
      </c>
    </row>
    <row r="44" spans="1:154" ht="12.75">
      <c r="A44" s="6" t="s">
        <v>40</v>
      </c>
      <c r="B44" s="4">
        <f t="shared" si="2"/>
        <v>175641</v>
      </c>
      <c r="C44" s="3"/>
      <c r="D44" s="3">
        <v>5022</v>
      </c>
      <c r="E44" s="3"/>
      <c r="F44" s="3"/>
      <c r="G44" s="3"/>
      <c r="H44" s="3"/>
      <c r="I44" s="3">
        <v>1568</v>
      </c>
      <c r="J44" s="3"/>
      <c r="K44" s="3">
        <v>536</v>
      </c>
      <c r="L44" s="3"/>
      <c r="M44" s="3">
        <v>5250</v>
      </c>
      <c r="N44" s="3">
        <v>745</v>
      </c>
      <c r="O44" s="3"/>
      <c r="P44" s="3"/>
      <c r="Q44" s="3">
        <v>698</v>
      </c>
      <c r="R44" s="3"/>
      <c r="S44" s="3"/>
      <c r="T44" s="3"/>
      <c r="U44" s="3"/>
      <c r="V44" s="3"/>
      <c r="W44" s="3"/>
      <c r="X44" s="3"/>
      <c r="Y44" s="3">
        <v>1265</v>
      </c>
      <c r="Z44" s="3"/>
      <c r="AA44" s="3"/>
      <c r="AB44" s="3"/>
      <c r="AC44" s="3">
        <v>160</v>
      </c>
      <c r="AD44" s="3"/>
      <c r="AE44" s="3"/>
      <c r="AF44" s="3">
        <v>1965</v>
      </c>
      <c r="AG44" s="3"/>
      <c r="AH44" s="3">
        <v>958</v>
      </c>
      <c r="AI44" s="3"/>
      <c r="AJ44" s="3">
        <v>7547</v>
      </c>
      <c r="AK44" s="3">
        <v>1978</v>
      </c>
      <c r="AL44" s="3">
        <v>385</v>
      </c>
      <c r="AM44" s="3"/>
      <c r="AN44" s="3"/>
      <c r="AO44" s="3"/>
      <c r="AP44" s="3">
        <v>1801</v>
      </c>
      <c r="AQ44" s="3"/>
      <c r="AR44" s="3"/>
      <c r="AS44" s="3"/>
      <c r="AT44" s="3">
        <v>1250</v>
      </c>
      <c r="AU44" s="3"/>
      <c r="AV44" s="3"/>
      <c r="AW44" s="3"/>
      <c r="AX44" s="3">
        <v>23514</v>
      </c>
      <c r="AY44" s="3"/>
      <c r="AZ44" s="3"/>
      <c r="BA44" s="3"/>
      <c r="BB44" s="3">
        <v>1796</v>
      </c>
      <c r="BC44" s="3"/>
      <c r="BD44" s="3">
        <v>2110</v>
      </c>
      <c r="BE44" s="3">
        <v>891</v>
      </c>
      <c r="BF44" s="3">
        <v>2895</v>
      </c>
      <c r="BG44" s="3"/>
      <c r="BH44" s="3">
        <v>1488</v>
      </c>
      <c r="BI44" s="3">
        <v>1790</v>
      </c>
      <c r="BJ44" s="3">
        <v>1950</v>
      </c>
      <c r="BK44" s="3"/>
      <c r="BL44" s="3"/>
      <c r="BM44" s="3"/>
      <c r="BN44" s="3"/>
      <c r="BO44" s="3">
        <v>9770</v>
      </c>
      <c r="BP44" s="3">
        <v>11434</v>
      </c>
      <c r="BQ44" s="3"/>
      <c r="BR44" s="3"/>
      <c r="BS44" s="3"/>
      <c r="BT44" s="3"/>
      <c r="BU44" s="3">
        <v>2159</v>
      </c>
      <c r="BV44" s="3"/>
      <c r="BW44" s="3">
        <v>161</v>
      </c>
      <c r="BX44" s="3">
        <v>568</v>
      </c>
      <c r="BY44" s="3"/>
      <c r="BZ44" s="3"/>
      <c r="CA44" s="3"/>
      <c r="CB44" s="3">
        <v>1434</v>
      </c>
      <c r="CC44" s="3"/>
      <c r="CD44" s="3">
        <v>533</v>
      </c>
      <c r="CE44" s="3"/>
      <c r="CF44" s="3"/>
      <c r="CG44" s="3">
        <v>20879</v>
      </c>
      <c r="CH44" s="3"/>
      <c r="CI44" s="3"/>
      <c r="CJ44" s="3">
        <v>2576</v>
      </c>
      <c r="CK44" s="3"/>
      <c r="CL44" s="3">
        <v>10297</v>
      </c>
      <c r="CM44" s="3"/>
      <c r="CN44" s="3"/>
      <c r="CO44" s="3"/>
      <c r="CP44" s="3"/>
      <c r="CQ44" s="3"/>
      <c r="CR44" s="3"/>
      <c r="CS44" s="3"/>
      <c r="CT44" s="3">
        <v>11044</v>
      </c>
      <c r="CU44" s="3"/>
      <c r="CV44" s="3">
        <v>306</v>
      </c>
      <c r="CW44" s="3">
        <v>286</v>
      </c>
      <c r="CX44" s="3">
        <v>336</v>
      </c>
      <c r="CY44" s="3"/>
      <c r="CZ44" s="3">
        <v>7043</v>
      </c>
      <c r="DA44" s="3">
        <v>78</v>
      </c>
      <c r="DB44" s="3"/>
      <c r="DC44" s="3">
        <v>1871</v>
      </c>
      <c r="DD44" s="3">
        <v>221</v>
      </c>
      <c r="DE44" s="3"/>
      <c r="DF44" s="3"/>
      <c r="DG44" s="3"/>
      <c r="DH44" s="3"/>
      <c r="DI44" s="3"/>
      <c r="DJ44" s="3">
        <v>1749</v>
      </c>
      <c r="DK44" s="3"/>
      <c r="DL44" s="3"/>
      <c r="DM44" s="3"/>
      <c r="DN44" s="3"/>
      <c r="DO44" s="3"/>
      <c r="DP44" s="3"/>
      <c r="DQ44" s="3">
        <v>340</v>
      </c>
      <c r="DR44" s="3">
        <v>2938</v>
      </c>
      <c r="DS44" s="3">
        <v>862</v>
      </c>
      <c r="DT44" s="3">
        <v>677</v>
      </c>
      <c r="DU44" s="3">
        <v>368</v>
      </c>
      <c r="DV44" s="3"/>
      <c r="DW44" s="3"/>
      <c r="DX44" s="3"/>
      <c r="DY44" s="3"/>
      <c r="DZ44" s="3"/>
      <c r="EA44" s="3"/>
      <c r="EB44" s="3"/>
      <c r="EC44" s="3">
        <v>12464</v>
      </c>
      <c r="ED44" s="3"/>
      <c r="EE44" s="3">
        <v>696</v>
      </c>
      <c r="EF44" s="3"/>
      <c r="EG44" s="3"/>
      <c r="EH44" s="3">
        <v>3817</v>
      </c>
      <c r="EI44" s="3"/>
      <c r="EJ44" s="3"/>
      <c r="EK44" s="3">
        <v>692</v>
      </c>
      <c r="EL44" s="3"/>
      <c r="EM44" s="3"/>
      <c r="EN44" s="3"/>
      <c r="EO44" s="3"/>
      <c r="EP44" s="3"/>
      <c r="EQ44" s="3"/>
      <c r="ER44" s="3"/>
      <c r="ES44" s="3">
        <v>2480</v>
      </c>
      <c r="ET44" s="3"/>
      <c r="EU44" s="3"/>
      <c r="EV44" s="3"/>
      <c r="EX44" s="85">
        <f t="shared" si="3"/>
        <v>0.038170229911085866</v>
      </c>
    </row>
    <row r="45" spans="1:154" ht="12.75">
      <c r="A45" s="6" t="s">
        <v>41</v>
      </c>
      <c r="B45" s="4">
        <f t="shared" si="2"/>
        <v>418984</v>
      </c>
      <c r="C45" s="3"/>
      <c r="D45" s="3">
        <v>1930</v>
      </c>
      <c r="E45" s="3"/>
      <c r="F45" s="3"/>
      <c r="G45" s="3"/>
      <c r="H45" s="3"/>
      <c r="I45" s="3"/>
      <c r="J45" s="3">
        <v>31872</v>
      </c>
      <c r="K45" s="3">
        <v>1068</v>
      </c>
      <c r="L45" s="3"/>
      <c r="M45" s="3">
        <v>16050</v>
      </c>
      <c r="N45" s="3">
        <v>645</v>
      </c>
      <c r="O45" s="3">
        <v>353</v>
      </c>
      <c r="P45" s="3"/>
      <c r="Q45" s="3">
        <v>354</v>
      </c>
      <c r="R45" s="3"/>
      <c r="S45" s="3"/>
      <c r="T45" s="3"/>
      <c r="U45" s="3"/>
      <c r="V45" s="3"/>
      <c r="W45" s="3"/>
      <c r="X45" s="3">
        <v>16760</v>
      </c>
      <c r="Y45" s="3">
        <v>9003</v>
      </c>
      <c r="Z45" s="3"/>
      <c r="AA45" s="3"/>
      <c r="AB45" s="3"/>
      <c r="AC45" s="3">
        <v>11766</v>
      </c>
      <c r="AD45" s="3"/>
      <c r="AE45" s="3"/>
      <c r="AF45" s="3">
        <v>4027</v>
      </c>
      <c r="AG45" s="3"/>
      <c r="AH45" s="3">
        <v>921</v>
      </c>
      <c r="AI45" s="3"/>
      <c r="AJ45" s="3">
        <v>21854</v>
      </c>
      <c r="AK45" s="3">
        <v>3062</v>
      </c>
      <c r="AL45" s="3">
        <v>1947</v>
      </c>
      <c r="AM45" s="3"/>
      <c r="AN45" s="3"/>
      <c r="AO45" s="3"/>
      <c r="AP45" s="3">
        <v>6648</v>
      </c>
      <c r="AQ45" s="3"/>
      <c r="AR45" s="3">
        <v>358</v>
      </c>
      <c r="AS45" s="3"/>
      <c r="AT45" s="3">
        <v>8225</v>
      </c>
      <c r="AU45" s="3"/>
      <c r="AV45" s="3"/>
      <c r="AW45" s="3"/>
      <c r="AX45" s="3">
        <v>10079</v>
      </c>
      <c r="AY45" s="3"/>
      <c r="AZ45" s="3"/>
      <c r="BA45" s="3"/>
      <c r="BB45" s="3">
        <v>880</v>
      </c>
      <c r="BC45" s="3"/>
      <c r="BD45" s="3">
        <v>8323</v>
      </c>
      <c r="BE45" s="3"/>
      <c r="BF45" s="3">
        <v>2351</v>
      </c>
      <c r="BG45" s="3"/>
      <c r="BH45" s="3"/>
      <c r="BI45" s="3">
        <v>7197</v>
      </c>
      <c r="BJ45" s="3">
        <v>6083</v>
      </c>
      <c r="BK45" s="3"/>
      <c r="BL45" s="3">
        <v>1941</v>
      </c>
      <c r="BM45" s="3"/>
      <c r="BN45" s="3"/>
      <c r="BO45" s="3"/>
      <c r="BP45" s="3"/>
      <c r="BQ45" s="3"/>
      <c r="BR45" s="3"/>
      <c r="BS45" s="3"/>
      <c r="BT45" s="3"/>
      <c r="BU45" s="3">
        <v>7116</v>
      </c>
      <c r="BV45" s="3"/>
      <c r="BW45" s="3">
        <v>2697</v>
      </c>
      <c r="BX45" s="3">
        <v>5367</v>
      </c>
      <c r="BY45" s="3">
        <v>21950</v>
      </c>
      <c r="BZ45" s="3">
        <v>29378</v>
      </c>
      <c r="CA45" s="3"/>
      <c r="CB45" s="3">
        <v>8727</v>
      </c>
      <c r="CC45" s="3">
        <v>12913</v>
      </c>
      <c r="CD45" s="3">
        <v>177</v>
      </c>
      <c r="CE45" s="3">
        <v>14498</v>
      </c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>
        <v>3252</v>
      </c>
      <c r="CR45" s="3"/>
      <c r="CS45" s="3"/>
      <c r="CT45" s="3"/>
      <c r="CU45" s="3"/>
      <c r="CV45" s="3"/>
      <c r="CW45" s="3"/>
      <c r="CX45" s="3"/>
      <c r="CY45" s="3"/>
      <c r="CZ45" s="3">
        <v>3377</v>
      </c>
      <c r="DA45" s="3"/>
      <c r="DB45" s="3"/>
      <c r="DC45" s="3">
        <v>1904</v>
      </c>
      <c r="DD45" s="3"/>
      <c r="DE45" s="3"/>
      <c r="DF45" s="3"/>
      <c r="DG45" s="3"/>
      <c r="DH45" s="3"/>
      <c r="DI45" s="3"/>
      <c r="DJ45" s="3"/>
      <c r="DK45" s="3">
        <v>9360</v>
      </c>
      <c r="DL45" s="3"/>
      <c r="DM45" s="3">
        <v>896</v>
      </c>
      <c r="DN45" s="3"/>
      <c r="DO45" s="3"/>
      <c r="DP45" s="3"/>
      <c r="DQ45" s="3"/>
      <c r="DR45" s="3">
        <v>430</v>
      </c>
      <c r="DS45" s="3"/>
      <c r="DT45" s="3">
        <v>1269</v>
      </c>
      <c r="DU45" s="3"/>
      <c r="DV45" s="3"/>
      <c r="DW45" s="3"/>
      <c r="DX45" s="3"/>
      <c r="DY45" s="3"/>
      <c r="DZ45" s="3"/>
      <c r="EA45" s="3">
        <v>25006</v>
      </c>
      <c r="EB45" s="3"/>
      <c r="EC45" s="3">
        <v>12752</v>
      </c>
      <c r="ED45" s="3">
        <v>30408</v>
      </c>
      <c r="EE45" s="3">
        <v>628</v>
      </c>
      <c r="EF45" s="3"/>
      <c r="EG45" s="3"/>
      <c r="EH45" s="3">
        <v>10236</v>
      </c>
      <c r="EI45" s="3"/>
      <c r="EJ45" s="3">
        <v>38642</v>
      </c>
      <c r="EK45" s="3">
        <v>4304</v>
      </c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X45" s="85">
        <f t="shared" si="3"/>
        <v>0.09105343062876207</v>
      </c>
    </row>
    <row r="46" spans="1:154" ht="12.75">
      <c r="A46" s="6" t="s">
        <v>42</v>
      </c>
      <c r="B46" s="4">
        <f t="shared" si="2"/>
        <v>122129</v>
      </c>
      <c r="C46" s="3">
        <v>2206</v>
      </c>
      <c r="D46" s="3">
        <v>575</v>
      </c>
      <c r="E46" s="3"/>
      <c r="F46" s="3"/>
      <c r="G46" s="3"/>
      <c r="H46" s="3"/>
      <c r="I46" s="3"/>
      <c r="J46" s="3"/>
      <c r="K46" s="3">
        <v>149</v>
      </c>
      <c r="L46" s="3"/>
      <c r="M46" s="3"/>
      <c r="N46" s="3">
        <v>335</v>
      </c>
      <c r="O46" s="3"/>
      <c r="P46" s="3"/>
      <c r="Q46" s="3">
        <v>445</v>
      </c>
      <c r="R46" s="3"/>
      <c r="S46" s="3"/>
      <c r="T46" s="3"/>
      <c r="U46" s="3">
        <v>4537</v>
      </c>
      <c r="V46" s="3"/>
      <c r="W46" s="3"/>
      <c r="X46" s="3">
        <v>5790</v>
      </c>
      <c r="Y46" s="3">
        <v>468</v>
      </c>
      <c r="Z46" s="3"/>
      <c r="AA46" s="3"/>
      <c r="AB46" s="3"/>
      <c r="AC46" s="3"/>
      <c r="AD46" s="3"/>
      <c r="AE46" s="3"/>
      <c r="AF46" s="3">
        <v>1842</v>
      </c>
      <c r="AG46" s="3"/>
      <c r="AH46" s="3">
        <v>2644</v>
      </c>
      <c r="AI46" s="3"/>
      <c r="AJ46" s="3">
        <v>283</v>
      </c>
      <c r="AK46" s="3">
        <v>1161</v>
      </c>
      <c r="AL46" s="3">
        <v>2084</v>
      </c>
      <c r="AM46" s="3">
        <v>11694</v>
      </c>
      <c r="AN46" s="3"/>
      <c r="AO46" s="3"/>
      <c r="AP46" s="3">
        <v>515</v>
      </c>
      <c r="AQ46" s="3"/>
      <c r="AR46" s="3"/>
      <c r="AS46" s="3">
        <v>26856</v>
      </c>
      <c r="AT46" s="3">
        <v>578</v>
      </c>
      <c r="AU46" s="3"/>
      <c r="AV46" s="3"/>
      <c r="AW46" s="3"/>
      <c r="AX46" s="3"/>
      <c r="AY46" s="3"/>
      <c r="AZ46" s="3"/>
      <c r="BA46" s="3"/>
      <c r="BB46" s="3">
        <v>4814</v>
      </c>
      <c r="BC46" s="3">
        <v>5451</v>
      </c>
      <c r="BD46" s="3">
        <v>943</v>
      </c>
      <c r="BE46" s="3"/>
      <c r="BF46" s="3"/>
      <c r="BG46" s="3"/>
      <c r="BH46" s="3"/>
      <c r="BI46" s="3">
        <v>2157</v>
      </c>
      <c r="BJ46" s="3">
        <v>577</v>
      </c>
      <c r="BK46" s="3"/>
      <c r="BL46" s="3">
        <v>4988</v>
      </c>
      <c r="BM46" s="3">
        <v>256</v>
      </c>
      <c r="BN46" s="3"/>
      <c r="BO46" s="3"/>
      <c r="BP46" s="3"/>
      <c r="BQ46" s="3"/>
      <c r="BR46" s="3"/>
      <c r="BS46" s="3"/>
      <c r="BT46" s="3"/>
      <c r="BU46" s="3">
        <v>711</v>
      </c>
      <c r="BV46" s="3"/>
      <c r="BW46" s="3">
        <v>2292</v>
      </c>
      <c r="BX46" s="3">
        <v>938</v>
      </c>
      <c r="BY46" s="3"/>
      <c r="BZ46" s="3"/>
      <c r="CA46" s="3"/>
      <c r="CB46" s="3">
        <v>558</v>
      </c>
      <c r="CC46" s="3">
        <v>4424</v>
      </c>
      <c r="CD46" s="3">
        <v>685</v>
      </c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>
        <v>3964</v>
      </c>
      <c r="DD46" s="3"/>
      <c r="DE46" s="3"/>
      <c r="DF46" s="3"/>
      <c r="DG46" s="3"/>
      <c r="DH46" s="3"/>
      <c r="DI46" s="3"/>
      <c r="DJ46" s="3"/>
      <c r="DK46" s="3"/>
      <c r="DL46" s="3"/>
      <c r="DM46" s="3">
        <v>1643</v>
      </c>
      <c r="DN46" s="3"/>
      <c r="DO46" s="3"/>
      <c r="DP46" s="3"/>
      <c r="DQ46" s="3"/>
      <c r="DR46" s="3"/>
      <c r="DS46" s="3"/>
      <c r="DT46" s="3"/>
      <c r="DU46" s="3"/>
      <c r="DV46" s="3"/>
      <c r="DW46" s="3">
        <v>1299</v>
      </c>
      <c r="DX46" s="3"/>
      <c r="DY46" s="3">
        <v>15244</v>
      </c>
      <c r="DZ46" s="3"/>
      <c r="EA46" s="3"/>
      <c r="EB46" s="3"/>
      <c r="EC46" s="3"/>
      <c r="ED46" s="3"/>
      <c r="EE46" s="3">
        <v>364</v>
      </c>
      <c r="EF46" s="3"/>
      <c r="EG46" s="3"/>
      <c r="EH46" s="3">
        <v>542</v>
      </c>
      <c r="EI46" s="3"/>
      <c r="EJ46" s="3"/>
      <c r="EK46" s="3">
        <v>3004</v>
      </c>
      <c r="EL46" s="3"/>
      <c r="EM46" s="3">
        <v>5113</v>
      </c>
      <c r="EN46" s="3"/>
      <c r="EO46" s="3"/>
      <c r="EP46" s="3"/>
      <c r="EQ46" s="3"/>
      <c r="ER46" s="3"/>
      <c r="ES46" s="3"/>
      <c r="ET46" s="3"/>
      <c r="EU46" s="3"/>
      <c r="EV46" s="3"/>
      <c r="EX46" s="85">
        <f t="shared" si="3"/>
        <v>0.026541024070752303</v>
      </c>
    </row>
    <row r="47" spans="1:154" ht="12.75">
      <c r="A47" s="6" t="s">
        <v>43</v>
      </c>
      <c r="B47" s="4">
        <f t="shared" si="2"/>
        <v>97737</v>
      </c>
      <c r="C47" s="3"/>
      <c r="D47" s="3">
        <v>3048</v>
      </c>
      <c r="E47" s="3"/>
      <c r="F47" s="3"/>
      <c r="G47" s="3">
        <v>10583</v>
      </c>
      <c r="H47" s="3"/>
      <c r="I47" s="3">
        <v>402</v>
      </c>
      <c r="J47" s="3"/>
      <c r="K47" s="3">
        <v>391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934</v>
      </c>
      <c r="W47" s="3"/>
      <c r="X47" s="3"/>
      <c r="Y47" s="3">
        <v>324</v>
      </c>
      <c r="Z47" s="3"/>
      <c r="AA47" s="3"/>
      <c r="AB47" s="3"/>
      <c r="AC47" s="3"/>
      <c r="AD47" s="3"/>
      <c r="AE47" s="3"/>
      <c r="AF47" s="3">
        <v>843</v>
      </c>
      <c r="AG47" s="3"/>
      <c r="AH47" s="3">
        <v>323</v>
      </c>
      <c r="AI47" s="3"/>
      <c r="AJ47" s="3">
        <v>4536</v>
      </c>
      <c r="AK47" s="3"/>
      <c r="AL47" s="3"/>
      <c r="AM47" s="3"/>
      <c r="AN47" s="3"/>
      <c r="AO47" s="3"/>
      <c r="AP47" s="3">
        <v>11667</v>
      </c>
      <c r="AQ47" s="3">
        <v>780</v>
      </c>
      <c r="AR47" s="3"/>
      <c r="AS47" s="3"/>
      <c r="AT47" s="3">
        <v>691</v>
      </c>
      <c r="AU47" s="3"/>
      <c r="AV47" s="3"/>
      <c r="AW47" s="3">
        <v>1290</v>
      </c>
      <c r="AX47" s="3">
        <v>15228</v>
      </c>
      <c r="AY47" s="3"/>
      <c r="AZ47" s="3"/>
      <c r="BA47" s="3"/>
      <c r="BB47" s="3">
        <v>68</v>
      </c>
      <c r="BC47" s="3"/>
      <c r="BD47" s="3">
        <v>921</v>
      </c>
      <c r="BE47" s="3"/>
      <c r="BF47" s="3">
        <v>324</v>
      </c>
      <c r="BG47" s="3">
        <v>300</v>
      </c>
      <c r="BH47" s="3"/>
      <c r="BI47" s="3">
        <v>1357</v>
      </c>
      <c r="BJ47" s="3">
        <v>2040</v>
      </c>
      <c r="BK47" s="3"/>
      <c r="BL47" s="3"/>
      <c r="BM47" s="3"/>
      <c r="BN47" s="3"/>
      <c r="BO47" s="3"/>
      <c r="BP47" s="3">
        <v>9900</v>
      </c>
      <c r="BQ47" s="3"/>
      <c r="BR47" s="3">
        <v>5735</v>
      </c>
      <c r="BS47" s="3"/>
      <c r="BT47" s="3"/>
      <c r="BU47" s="3"/>
      <c r="BV47" s="3"/>
      <c r="BW47" s="3">
        <v>67</v>
      </c>
      <c r="BX47" s="3"/>
      <c r="BY47" s="3"/>
      <c r="BZ47" s="3"/>
      <c r="CA47" s="3"/>
      <c r="CB47" s="3">
        <v>674</v>
      </c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>
        <v>657</v>
      </c>
      <c r="CQ47" s="3"/>
      <c r="CR47" s="3"/>
      <c r="CS47" s="3"/>
      <c r="CT47" s="3"/>
      <c r="CU47" s="3"/>
      <c r="CV47" s="3"/>
      <c r="CW47" s="3"/>
      <c r="CX47" s="3"/>
      <c r="CY47" s="3">
        <v>260</v>
      </c>
      <c r="CZ47" s="3">
        <v>5559</v>
      </c>
      <c r="DA47" s="3">
        <v>648</v>
      </c>
      <c r="DB47" s="3"/>
      <c r="DC47" s="3"/>
      <c r="DD47" s="3"/>
      <c r="DE47" s="3"/>
      <c r="DF47" s="3"/>
      <c r="DG47" s="3"/>
      <c r="DH47" s="3"/>
      <c r="DI47" s="3">
        <v>13884</v>
      </c>
      <c r="DJ47" s="3"/>
      <c r="DK47" s="3"/>
      <c r="DL47" s="3"/>
      <c r="DM47" s="3"/>
      <c r="DN47" s="3"/>
      <c r="DO47" s="3"/>
      <c r="DP47" s="3"/>
      <c r="DQ47" s="3"/>
      <c r="DR47" s="3">
        <v>904</v>
      </c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>
        <v>676</v>
      </c>
      <c r="EF47" s="3"/>
      <c r="EG47" s="3"/>
      <c r="EH47" s="3">
        <v>1619</v>
      </c>
      <c r="EI47" s="3"/>
      <c r="EJ47" s="3"/>
      <c r="EK47" s="3">
        <v>324</v>
      </c>
      <c r="EL47" s="3"/>
      <c r="EM47" s="3"/>
      <c r="EN47" s="3">
        <v>780</v>
      </c>
      <c r="EO47" s="3"/>
      <c r="EP47" s="3"/>
      <c r="EQ47" s="3"/>
      <c r="ER47" s="3"/>
      <c r="ES47" s="3"/>
      <c r="ET47" s="3"/>
      <c r="EU47" s="3"/>
      <c r="EV47" s="3"/>
      <c r="EX47" s="85">
        <f t="shared" si="3"/>
        <v>0.021240164658706106</v>
      </c>
    </row>
    <row r="48" spans="1:154" ht="12.75">
      <c r="A48" s="6" t="s">
        <v>44</v>
      </c>
      <c r="B48" s="4">
        <f t="shared" si="2"/>
        <v>6111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12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>
        <v>6099</v>
      </c>
      <c r="EM48" s="3"/>
      <c r="EN48" s="3"/>
      <c r="EO48" s="3"/>
      <c r="EP48" s="3"/>
      <c r="EQ48" s="3"/>
      <c r="ER48" s="3"/>
      <c r="ES48" s="3"/>
      <c r="ET48" s="3"/>
      <c r="EU48" s="3"/>
      <c r="EV48" s="3"/>
      <c r="EX48" s="85">
        <f t="shared" si="3"/>
        <v>0.0013280400076670351</v>
      </c>
    </row>
    <row r="49" spans="1:154" ht="12.75">
      <c r="A49" s="6" t="s">
        <v>45</v>
      </c>
      <c r="B49" s="4">
        <f t="shared" si="2"/>
        <v>23158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36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>
        <v>22204</v>
      </c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918</v>
      </c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X49" s="85">
        <f t="shared" si="3"/>
        <v>0.005032687039363966</v>
      </c>
    </row>
    <row r="50" spans="1:154" ht="12.75">
      <c r="A50" s="6" t="s">
        <v>46</v>
      </c>
      <c r="B50" s="4">
        <f t="shared" si="2"/>
        <v>25563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484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>
        <v>5113</v>
      </c>
      <c r="AF50" s="3">
        <v>671</v>
      </c>
      <c r="AG50" s="3"/>
      <c r="AH50" s="3"/>
      <c r="AI50" s="3"/>
      <c r="AJ50" s="3"/>
      <c r="AK50" s="3">
        <v>286</v>
      </c>
      <c r="AL50" s="3">
        <v>1554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>
        <v>114</v>
      </c>
      <c r="BG50" s="3"/>
      <c r="BH50" s="3"/>
      <c r="BI50" s="3"/>
      <c r="BJ50" s="3"/>
      <c r="BK50" s="3">
        <v>4660</v>
      </c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>
        <v>399</v>
      </c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>
        <v>96</v>
      </c>
      <c r="DA50" s="3"/>
      <c r="DB50" s="3"/>
      <c r="DC50" s="3"/>
      <c r="DD50" s="3"/>
      <c r="DE50" s="3"/>
      <c r="DF50" s="3">
        <v>428</v>
      </c>
      <c r="DG50" s="3"/>
      <c r="DH50" s="3">
        <v>3582</v>
      </c>
      <c r="DI50" s="3"/>
      <c r="DJ50" s="3">
        <v>912</v>
      </c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>
        <v>3256</v>
      </c>
      <c r="DW50" s="3"/>
      <c r="DX50" s="3"/>
      <c r="DY50" s="3"/>
      <c r="DZ50" s="3"/>
      <c r="EA50" s="3"/>
      <c r="EB50" s="3">
        <v>59</v>
      </c>
      <c r="EC50" s="3"/>
      <c r="ED50" s="3"/>
      <c r="EE50" s="3">
        <v>3744</v>
      </c>
      <c r="EF50" s="3"/>
      <c r="EG50" s="3"/>
      <c r="EH50" s="3">
        <v>205</v>
      </c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X50" s="85">
        <f t="shared" si="3"/>
        <v>0.005555340650628771</v>
      </c>
    </row>
    <row r="51" spans="1:154" ht="12.75">
      <c r="A51" s="6" t="s">
        <v>47</v>
      </c>
      <c r="B51" s="4">
        <f t="shared" si="2"/>
        <v>17159</v>
      </c>
      <c r="C51" s="3">
        <v>14</v>
      </c>
      <c r="D51" s="3">
        <v>502</v>
      </c>
      <c r="E51" s="3"/>
      <c r="F51" s="3"/>
      <c r="G51" s="3"/>
      <c r="H51" s="3"/>
      <c r="I51" s="3">
        <v>1540</v>
      </c>
      <c r="J51" s="3"/>
      <c r="K51" s="3">
        <v>196</v>
      </c>
      <c r="L51" s="3"/>
      <c r="M51" s="3"/>
      <c r="N51" s="3">
        <v>14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>
        <v>68</v>
      </c>
      <c r="Z51" s="3">
        <v>210</v>
      </c>
      <c r="AA51" s="3"/>
      <c r="AB51" s="3"/>
      <c r="AC51" s="3"/>
      <c r="AD51" s="3"/>
      <c r="AE51" s="3"/>
      <c r="AF51" s="3">
        <v>76</v>
      </c>
      <c r="AG51" s="3"/>
      <c r="AH51" s="3">
        <v>70</v>
      </c>
      <c r="AI51" s="3"/>
      <c r="AJ51" s="3">
        <v>364</v>
      </c>
      <c r="AK51" s="3"/>
      <c r="AL51" s="3"/>
      <c r="AM51" s="3"/>
      <c r="AN51" s="3"/>
      <c r="AO51" s="3"/>
      <c r="AP51" s="3">
        <v>1248</v>
      </c>
      <c r="AQ51" s="3"/>
      <c r="AR51" s="3"/>
      <c r="AS51" s="3"/>
      <c r="AT51" s="3">
        <v>66</v>
      </c>
      <c r="AU51" s="3"/>
      <c r="AV51" s="3"/>
      <c r="AW51" s="3">
        <v>260</v>
      </c>
      <c r="AX51" s="3">
        <v>1222</v>
      </c>
      <c r="AY51" s="3"/>
      <c r="AZ51" s="3"/>
      <c r="BA51" s="3"/>
      <c r="BB51" s="3">
        <v>156</v>
      </c>
      <c r="BC51" s="3">
        <v>26</v>
      </c>
      <c r="BD51" s="3">
        <v>147</v>
      </c>
      <c r="BE51" s="3">
        <v>237</v>
      </c>
      <c r="BF51" s="3">
        <v>366</v>
      </c>
      <c r="BG51" s="3">
        <v>789</v>
      </c>
      <c r="BH51" s="3"/>
      <c r="BI51" s="3">
        <v>318</v>
      </c>
      <c r="BJ51" s="3">
        <v>1037</v>
      </c>
      <c r="BK51" s="3"/>
      <c r="BL51" s="3"/>
      <c r="BM51" s="3"/>
      <c r="BN51" s="3"/>
      <c r="BO51" s="3"/>
      <c r="BP51" s="3">
        <v>936</v>
      </c>
      <c r="BQ51" s="3"/>
      <c r="BR51" s="3"/>
      <c r="BS51" s="3"/>
      <c r="BT51" s="3"/>
      <c r="BU51" s="3">
        <v>54</v>
      </c>
      <c r="BV51" s="3"/>
      <c r="BW51" s="3">
        <v>169</v>
      </c>
      <c r="BX51" s="3">
        <v>28</v>
      </c>
      <c r="BY51" s="3"/>
      <c r="BZ51" s="3"/>
      <c r="CA51" s="3">
        <v>26</v>
      </c>
      <c r="CB51" s="3">
        <v>78</v>
      </c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>
        <v>1662</v>
      </c>
      <c r="CO51" s="3"/>
      <c r="CP51" s="3">
        <v>53</v>
      </c>
      <c r="CQ51" s="3"/>
      <c r="CR51" s="3"/>
      <c r="CS51" s="3"/>
      <c r="CT51" s="3"/>
      <c r="CU51" s="3"/>
      <c r="CV51" s="3"/>
      <c r="CW51" s="3"/>
      <c r="CX51" s="3"/>
      <c r="CY51" s="3">
        <v>52</v>
      </c>
      <c r="CZ51" s="3">
        <v>469</v>
      </c>
      <c r="DA51" s="3">
        <v>52</v>
      </c>
      <c r="DB51" s="3"/>
      <c r="DC51" s="3"/>
      <c r="DD51" s="3"/>
      <c r="DE51" s="3"/>
      <c r="DF51" s="3">
        <v>25</v>
      </c>
      <c r="DG51" s="3"/>
      <c r="DH51" s="3"/>
      <c r="DI51" s="3">
        <v>1388</v>
      </c>
      <c r="DJ51" s="3"/>
      <c r="DK51" s="3"/>
      <c r="DL51" s="3"/>
      <c r="DM51" s="3"/>
      <c r="DN51" s="3"/>
      <c r="DO51" s="3"/>
      <c r="DP51" s="3"/>
      <c r="DQ51" s="3"/>
      <c r="DR51" s="3">
        <v>52</v>
      </c>
      <c r="DS51" s="3"/>
      <c r="DT51" s="3"/>
      <c r="DU51" s="3">
        <v>1547</v>
      </c>
      <c r="DV51" s="3"/>
      <c r="DW51" s="3"/>
      <c r="DX51" s="3"/>
      <c r="DY51" s="3"/>
      <c r="DZ51" s="3"/>
      <c r="EA51" s="3"/>
      <c r="EB51" s="3"/>
      <c r="EC51" s="3"/>
      <c r="ED51" s="3"/>
      <c r="EE51" s="3">
        <v>1000</v>
      </c>
      <c r="EF51" s="3"/>
      <c r="EG51" s="3"/>
      <c r="EH51" s="3">
        <v>196</v>
      </c>
      <c r="EI51" s="3"/>
      <c r="EJ51" s="3"/>
      <c r="EK51" s="3">
        <v>106</v>
      </c>
      <c r="EL51" s="3"/>
      <c r="EM51" s="3"/>
      <c r="EN51" s="3"/>
      <c r="EO51" s="3"/>
      <c r="EP51" s="3"/>
      <c r="EQ51" s="3"/>
      <c r="ER51" s="3"/>
      <c r="ES51" s="3">
        <v>340</v>
      </c>
      <c r="ET51" s="3"/>
      <c r="EU51" s="3"/>
      <c r="EV51" s="3"/>
      <c r="EX51" s="85">
        <f t="shared" si="3"/>
        <v>0.003728986825651883</v>
      </c>
    </row>
    <row r="52" spans="1:154" ht="12.75">
      <c r="A52" s="6" t="s">
        <v>48</v>
      </c>
      <c r="B52" s="4">
        <f t="shared" si="2"/>
        <v>182819</v>
      </c>
      <c r="C52" s="3">
        <v>10309</v>
      </c>
      <c r="D52" s="3">
        <v>1203</v>
      </c>
      <c r="E52" s="3"/>
      <c r="F52" s="3"/>
      <c r="G52" s="3"/>
      <c r="H52" s="3"/>
      <c r="I52" s="3"/>
      <c r="J52" s="3"/>
      <c r="K52" s="3">
        <v>367</v>
      </c>
      <c r="L52" s="3"/>
      <c r="M52" s="3"/>
      <c r="N52" s="3">
        <v>804</v>
      </c>
      <c r="O52" s="3"/>
      <c r="P52" s="3"/>
      <c r="Q52" s="3"/>
      <c r="R52" s="3"/>
      <c r="S52" s="3"/>
      <c r="T52" s="3"/>
      <c r="U52" s="3"/>
      <c r="V52" s="3"/>
      <c r="W52" s="3"/>
      <c r="X52" s="3">
        <v>25073</v>
      </c>
      <c r="Y52" s="3">
        <v>401</v>
      </c>
      <c r="Z52" s="3"/>
      <c r="AA52" s="3"/>
      <c r="AB52" s="3"/>
      <c r="AC52" s="3"/>
      <c r="AD52" s="3"/>
      <c r="AE52" s="3"/>
      <c r="AF52" s="3">
        <v>3114</v>
      </c>
      <c r="AG52" s="3"/>
      <c r="AH52" s="3">
        <v>6353</v>
      </c>
      <c r="AI52" s="3"/>
      <c r="AJ52" s="3">
        <v>802</v>
      </c>
      <c r="AK52" s="3">
        <v>1172</v>
      </c>
      <c r="AL52" s="3">
        <v>5597</v>
      </c>
      <c r="AM52" s="3">
        <v>13625</v>
      </c>
      <c r="AN52" s="3"/>
      <c r="AO52" s="3"/>
      <c r="AP52" s="3">
        <v>1709</v>
      </c>
      <c r="AQ52" s="3"/>
      <c r="AR52" s="3"/>
      <c r="AS52" s="3">
        <v>21120</v>
      </c>
      <c r="AT52" s="3">
        <v>368</v>
      </c>
      <c r="AU52" s="3"/>
      <c r="AV52" s="3"/>
      <c r="AW52" s="3"/>
      <c r="AX52" s="3"/>
      <c r="AY52" s="3"/>
      <c r="AZ52" s="3"/>
      <c r="BA52" s="3"/>
      <c r="BB52" s="3">
        <v>14251</v>
      </c>
      <c r="BC52" s="3">
        <v>11028</v>
      </c>
      <c r="BD52" s="3">
        <v>368</v>
      </c>
      <c r="BE52" s="3"/>
      <c r="BF52" s="3"/>
      <c r="BG52" s="3"/>
      <c r="BH52" s="3"/>
      <c r="BI52" s="3">
        <v>1073</v>
      </c>
      <c r="BJ52" s="3"/>
      <c r="BK52" s="3"/>
      <c r="BL52" s="3">
        <v>23225</v>
      </c>
      <c r="BM52" s="3"/>
      <c r="BN52" s="3"/>
      <c r="BO52" s="3"/>
      <c r="BP52" s="3"/>
      <c r="BQ52" s="3"/>
      <c r="BR52" s="3"/>
      <c r="BS52" s="3"/>
      <c r="BT52" s="3"/>
      <c r="BU52" s="3">
        <v>401</v>
      </c>
      <c r="BV52" s="3"/>
      <c r="BW52" s="3">
        <v>3182</v>
      </c>
      <c r="BX52" s="3">
        <v>803</v>
      </c>
      <c r="BY52" s="3"/>
      <c r="BZ52" s="3"/>
      <c r="CA52" s="3"/>
      <c r="CB52" s="3">
        <v>369</v>
      </c>
      <c r="CC52" s="3">
        <v>19708</v>
      </c>
      <c r="CD52" s="3">
        <v>1606</v>
      </c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>
        <v>7728</v>
      </c>
      <c r="DD52" s="3"/>
      <c r="DE52" s="3"/>
      <c r="DF52" s="3"/>
      <c r="DG52" s="3"/>
      <c r="DH52" s="3"/>
      <c r="DI52" s="3"/>
      <c r="DJ52" s="3"/>
      <c r="DK52" s="3"/>
      <c r="DL52" s="3"/>
      <c r="DM52" s="3">
        <v>402</v>
      </c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>
        <v>1173</v>
      </c>
      <c r="EF52" s="3"/>
      <c r="EG52" s="3"/>
      <c r="EH52" s="3">
        <v>1937</v>
      </c>
      <c r="EI52" s="3"/>
      <c r="EJ52" s="3"/>
      <c r="EK52" s="3">
        <v>3548</v>
      </c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X52" s="85">
        <f t="shared" si="3"/>
        <v>0.039730149920091586</v>
      </c>
    </row>
    <row r="53" spans="1:154" ht="12.75">
      <c r="A53" s="6" t="s">
        <v>50</v>
      </c>
      <c r="B53" s="4">
        <f t="shared" si="2"/>
        <v>436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>
        <v>0</v>
      </c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>
        <v>8</v>
      </c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>
        <v>428</v>
      </c>
      <c r="EO53" s="3"/>
      <c r="EP53" s="3"/>
      <c r="EQ53" s="3"/>
      <c r="ER53" s="3"/>
      <c r="ES53" s="3"/>
      <c r="ET53" s="3"/>
      <c r="EU53" s="3"/>
      <c r="EV53" s="3"/>
      <c r="EX53" s="85">
        <f t="shared" si="3"/>
        <v>9.475134075320362E-05</v>
      </c>
    </row>
    <row r="54" spans="1:154" ht="13.5" thickBot="1">
      <c r="A54" s="16" t="s">
        <v>0</v>
      </c>
      <c r="B54" s="5">
        <f>SUM(B5:B53)</f>
        <v>4601518</v>
      </c>
      <c r="C54" s="5">
        <f aca="true" t="shared" si="4" ref="C54:AH54">SUM(C5:C53)</f>
        <v>39543</v>
      </c>
      <c r="D54" s="5">
        <f t="shared" si="4"/>
        <v>49466</v>
      </c>
      <c r="E54" s="5">
        <f t="shared" si="4"/>
        <v>24320</v>
      </c>
      <c r="F54" s="5">
        <f t="shared" si="4"/>
        <v>20345</v>
      </c>
      <c r="G54" s="5">
        <f t="shared" si="4"/>
        <v>29213</v>
      </c>
      <c r="H54" s="5">
        <f t="shared" si="4"/>
        <v>14704</v>
      </c>
      <c r="I54" s="5">
        <f t="shared" si="4"/>
        <v>21445</v>
      </c>
      <c r="J54" s="5">
        <f t="shared" si="4"/>
        <v>70334</v>
      </c>
      <c r="K54" s="5">
        <f t="shared" si="4"/>
        <v>12819</v>
      </c>
      <c r="L54" s="5">
        <f t="shared" si="4"/>
        <v>23173</v>
      </c>
      <c r="M54" s="5">
        <f t="shared" si="4"/>
        <v>41775</v>
      </c>
      <c r="N54" s="5">
        <f t="shared" si="4"/>
        <v>20459</v>
      </c>
      <c r="O54" s="5">
        <f t="shared" si="4"/>
        <v>11218</v>
      </c>
      <c r="P54" s="5">
        <f t="shared" si="4"/>
        <v>3774</v>
      </c>
      <c r="Q54" s="5">
        <f t="shared" si="4"/>
        <v>8782</v>
      </c>
      <c r="R54" s="5">
        <f t="shared" si="4"/>
        <v>6207</v>
      </c>
      <c r="S54" s="5">
        <f t="shared" si="4"/>
        <v>2558</v>
      </c>
      <c r="T54" s="5">
        <f t="shared" si="4"/>
        <v>3059</v>
      </c>
      <c r="U54" s="5">
        <f t="shared" si="4"/>
        <v>4537</v>
      </c>
      <c r="V54" s="5">
        <f t="shared" si="4"/>
        <v>934</v>
      </c>
      <c r="W54" s="5">
        <f t="shared" si="4"/>
        <v>4118</v>
      </c>
      <c r="X54" s="5">
        <f t="shared" si="4"/>
        <v>73157</v>
      </c>
      <c r="Y54" s="5">
        <f t="shared" si="4"/>
        <v>45846</v>
      </c>
      <c r="Z54" s="5">
        <f t="shared" si="4"/>
        <v>21776</v>
      </c>
      <c r="AA54" s="5">
        <f t="shared" si="4"/>
        <v>22622</v>
      </c>
      <c r="AB54" s="5">
        <f t="shared" si="4"/>
        <v>22454</v>
      </c>
      <c r="AC54" s="5">
        <f t="shared" si="4"/>
        <v>21980</v>
      </c>
      <c r="AD54" s="5">
        <f t="shared" si="4"/>
        <v>30438</v>
      </c>
      <c r="AE54" s="5">
        <f t="shared" si="4"/>
        <v>23963</v>
      </c>
      <c r="AF54" s="5">
        <f t="shared" si="4"/>
        <v>51915</v>
      </c>
      <c r="AG54" s="5">
        <f t="shared" si="4"/>
        <v>29168</v>
      </c>
      <c r="AH54" s="5">
        <f t="shared" si="4"/>
        <v>53224</v>
      </c>
      <c r="AI54" s="5">
        <f aca="true" t="shared" si="5" ref="AI54:BN54">SUM(AI5:AI53)</f>
        <v>554</v>
      </c>
      <c r="AJ54" s="5">
        <f t="shared" si="5"/>
        <v>54449</v>
      </c>
      <c r="AK54" s="5">
        <f t="shared" si="5"/>
        <v>48655</v>
      </c>
      <c r="AL54" s="5">
        <f t="shared" si="5"/>
        <v>42356</v>
      </c>
      <c r="AM54" s="5">
        <f t="shared" si="5"/>
        <v>33970</v>
      </c>
      <c r="AN54" s="5">
        <f t="shared" si="5"/>
        <v>58246</v>
      </c>
      <c r="AO54" s="5">
        <f t="shared" si="5"/>
        <v>51058</v>
      </c>
      <c r="AP54" s="5">
        <f t="shared" si="5"/>
        <v>57292</v>
      </c>
      <c r="AQ54" s="5">
        <f t="shared" si="5"/>
        <v>2156</v>
      </c>
      <c r="AR54" s="5">
        <f t="shared" si="5"/>
        <v>74382</v>
      </c>
      <c r="AS54" s="5">
        <f t="shared" si="5"/>
        <v>64536</v>
      </c>
      <c r="AT54" s="5">
        <f t="shared" si="5"/>
        <v>52005</v>
      </c>
      <c r="AU54" s="5">
        <f t="shared" si="5"/>
        <v>20173</v>
      </c>
      <c r="AV54" s="5">
        <f t="shared" si="5"/>
        <v>26513</v>
      </c>
      <c r="AW54" s="5">
        <f t="shared" si="5"/>
        <v>62676</v>
      </c>
      <c r="AX54" s="5">
        <f t="shared" si="5"/>
        <v>66870</v>
      </c>
      <c r="AY54" s="5">
        <f t="shared" si="5"/>
        <v>30604</v>
      </c>
      <c r="AZ54" s="5">
        <f t="shared" si="5"/>
        <v>25788</v>
      </c>
      <c r="BA54" s="5">
        <f t="shared" si="5"/>
        <v>55890</v>
      </c>
      <c r="BB54" s="5">
        <f t="shared" si="5"/>
        <v>58274</v>
      </c>
      <c r="BC54" s="5">
        <f t="shared" si="5"/>
        <v>55948</v>
      </c>
      <c r="BD54" s="5">
        <f t="shared" si="5"/>
        <v>62433</v>
      </c>
      <c r="BE54" s="5">
        <f t="shared" si="5"/>
        <v>12235</v>
      </c>
      <c r="BF54" s="5">
        <f t="shared" si="5"/>
        <v>43442</v>
      </c>
      <c r="BG54" s="5">
        <f t="shared" si="5"/>
        <v>34436</v>
      </c>
      <c r="BH54" s="5">
        <f t="shared" si="5"/>
        <v>46296</v>
      </c>
      <c r="BI54" s="5">
        <f t="shared" si="5"/>
        <v>63398</v>
      </c>
      <c r="BJ54" s="5">
        <f t="shared" si="5"/>
        <v>50558</v>
      </c>
      <c r="BK54" s="5">
        <f t="shared" si="5"/>
        <v>24625</v>
      </c>
      <c r="BL54" s="5">
        <f t="shared" si="5"/>
        <v>71541</v>
      </c>
      <c r="BM54" s="5">
        <f t="shared" si="5"/>
        <v>33486</v>
      </c>
      <c r="BN54" s="5">
        <f t="shared" si="5"/>
        <v>24638</v>
      </c>
      <c r="BO54" s="5">
        <f aca="true" t="shared" si="6" ref="BO54:CT54">SUM(BO5:BO53)</f>
        <v>26072</v>
      </c>
      <c r="BP54" s="5">
        <f t="shared" si="6"/>
        <v>50979</v>
      </c>
      <c r="BQ54" s="5">
        <f t="shared" si="6"/>
        <v>28200</v>
      </c>
      <c r="BR54" s="5">
        <f t="shared" si="6"/>
        <v>28905</v>
      </c>
      <c r="BS54" s="5">
        <f t="shared" si="6"/>
        <v>21237</v>
      </c>
      <c r="BT54" s="5">
        <f t="shared" si="6"/>
        <v>44895</v>
      </c>
      <c r="BU54" s="5">
        <f t="shared" si="6"/>
        <v>60804</v>
      </c>
      <c r="BV54" s="5">
        <f t="shared" si="6"/>
        <v>23490</v>
      </c>
      <c r="BW54" s="5">
        <f t="shared" si="6"/>
        <v>55899</v>
      </c>
      <c r="BX54" s="5">
        <f t="shared" si="6"/>
        <v>53008</v>
      </c>
      <c r="BY54" s="5">
        <f t="shared" si="6"/>
        <v>62857</v>
      </c>
      <c r="BZ54" s="5">
        <f t="shared" si="6"/>
        <v>32236</v>
      </c>
      <c r="CA54" s="5">
        <f t="shared" si="6"/>
        <v>12506</v>
      </c>
      <c r="CB54" s="5">
        <f t="shared" si="6"/>
        <v>65868</v>
      </c>
      <c r="CC54" s="5">
        <f t="shared" si="6"/>
        <v>57125</v>
      </c>
      <c r="CD54" s="5">
        <f t="shared" si="6"/>
        <v>19315</v>
      </c>
      <c r="CE54" s="5">
        <f t="shared" si="6"/>
        <v>14498</v>
      </c>
      <c r="CF54" s="5">
        <f t="shared" si="6"/>
        <v>18237</v>
      </c>
      <c r="CG54" s="5">
        <f t="shared" si="6"/>
        <v>20879</v>
      </c>
      <c r="CH54" s="5">
        <f t="shared" si="6"/>
        <v>19902</v>
      </c>
      <c r="CI54" s="5">
        <f t="shared" si="6"/>
        <v>23985</v>
      </c>
      <c r="CJ54" s="5">
        <f t="shared" si="6"/>
        <v>18929</v>
      </c>
      <c r="CK54" s="5">
        <f t="shared" si="6"/>
        <v>24130</v>
      </c>
      <c r="CL54" s="5">
        <f t="shared" si="6"/>
        <v>10297</v>
      </c>
      <c r="CM54" s="5">
        <f t="shared" si="6"/>
        <v>32446</v>
      </c>
      <c r="CN54" s="5">
        <f t="shared" si="6"/>
        <v>30450</v>
      </c>
      <c r="CO54" s="5">
        <f t="shared" si="6"/>
        <v>9342</v>
      </c>
      <c r="CP54" s="5">
        <f t="shared" si="6"/>
        <v>7605</v>
      </c>
      <c r="CQ54" s="5">
        <f t="shared" si="6"/>
        <v>3252</v>
      </c>
      <c r="CR54" s="5">
        <f t="shared" si="6"/>
        <v>22319</v>
      </c>
      <c r="CS54" s="5">
        <f t="shared" si="6"/>
        <v>13467</v>
      </c>
      <c r="CT54" s="5">
        <f t="shared" si="6"/>
        <v>31620</v>
      </c>
      <c r="CU54" s="5">
        <f aca="true" t="shared" si="7" ref="CU54:DZ54">SUM(CU5:CU53)</f>
        <v>25237</v>
      </c>
      <c r="CV54" s="5">
        <f t="shared" si="7"/>
        <v>3744</v>
      </c>
      <c r="CW54" s="5">
        <f t="shared" si="7"/>
        <v>894</v>
      </c>
      <c r="CX54" s="5">
        <f t="shared" si="7"/>
        <v>336</v>
      </c>
      <c r="CY54" s="5">
        <f t="shared" si="7"/>
        <v>21184</v>
      </c>
      <c r="CZ54" s="5">
        <f t="shared" si="7"/>
        <v>46815</v>
      </c>
      <c r="DA54" s="5">
        <f t="shared" si="7"/>
        <v>6065</v>
      </c>
      <c r="DB54" s="5">
        <f t="shared" si="7"/>
        <v>31949</v>
      </c>
      <c r="DC54" s="5">
        <f t="shared" si="7"/>
        <v>37787</v>
      </c>
      <c r="DD54" s="5">
        <f t="shared" si="7"/>
        <v>47350</v>
      </c>
      <c r="DE54" s="5">
        <f t="shared" si="7"/>
        <v>46393</v>
      </c>
      <c r="DF54" s="5">
        <f t="shared" si="7"/>
        <v>7012</v>
      </c>
      <c r="DG54" s="5">
        <f t="shared" si="7"/>
        <v>33000</v>
      </c>
      <c r="DH54" s="5">
        <f t="shared" si="7"/>
        <v>20016</v>
      </c>
      <c r="DI54" s="5">
        <f t="shared" si="7"/>
        <v>21220</v>
      </c>
      <c r="DJ54" s="5">
        <f t="shared" si="7"/>
        <v>32043</v>
      </c>
      <c r="DK54" s="5">
        <f t="shared" si="7"/>
        <v>74000</v>
      </c>
      <c r="DL54" s="5">
        <f t="shared" si="7"/>
        <v>307</v>
      </c>
      <c r="DM54" s="5">
        <f t="shared" si="7"/>
        <v>30886</v>
      </c>
      <c r="DN54" s="5">
        <f t="shared" si="7"/>
        <v>31145</v>
      </c>
      <c r="DO54" s="5">
        <f t="shared" si="7"/>
        <v>10095</v>
      </c>
      <c r="DP54" s="5">
        <f t="shared" si="7"/>
        <v>724</v>
      </c>
      <c r="DQ54" s="5">
        <f t="shared" si="7"/>
        <v>4160</v>
      </c>
      <c r="DR54" s="5">
        <f t="shared" si="7"/>
        <v>23018</v>
      </c>
      <c r="DS54" s="5">
        <f t="shared" si="7"/>
        <v>34069</v>
      </c>
      <c r="DT54" s="5">
        <f t="shared" si="7"/>
        <v>10727</v>
      </c>
      <c r="DU54" s="5">
        <f t="shared" si="7"/>
        <v>54388</v>
      </c>
      <c r="DV54" s="5">
        <f t="shared" si="7"/>
        <v>16448</v>
      </c>
      <c r="DW54" s="5">
        <f t="shared" si="7"/>
        <v>6656</v>
      </c>
      <c r="DX54" s="5">
        <f t="shared" si="7"/>
        <v>30280</v>
      </c>
      <c r="DY54" s="5">
        <f t="shared" si="7"/>
        <v>33036</v>
      </c>
      <c r="DZ54" s="5">
        <f t="shared" si="7"/>
        <v>36620</v>
      </c>
      <c r="EA54" s="5">
        <f aca="true" t="shared" si="8" ref="EA54:EK54">SUM(EA5:EA53)</f>
        <v>60456</v>
      </c>
      <c r="EB54" s="5">
        <f t="shared" si="8"/>
        <v>4451</v>
      </c>
      <c r="EC54" s="5">
        <f t="shared" si="8"/>
        <v>65341</v>
      </c>
      <c r="ED54" s="5">
        <f t="shared" si="8"/>
        <v>31062</v>
      </c>
      <c r="EE54" s="5">
        <f t="shared" si="8"/>
        <v>45189</v>
      </c>
      <c r="EF54" s="5">
        <f t="shared" si="8"/>
        <v>35004</v>
      </c>
      <c r="EG54" s="5">
        <f t="shared" si="8"/>
        <v>26120</v>
      </c>
      <c r="EH54" s="5">
        <f t="shared" si="8"/>
        <v>57415</v>
      </c>
      <c r="EI54" s="5">
        <f t="shared" si="8"/>
        <v>25486</v>
      </c>
      <c r="EJ54" s="5">
        <f t="shared" si="8"/>
        <v>38642</v>
      </c>
      <c r="EK54" s="5">
        <f t="shared" si="8"/>
        <v>68835</v>
      </c>
      <c r="EL54" s="5">
        <f aca="true" t="shared" si="9" ref="EL54:EV54">SUM(EL5:EL53)</f>
        <v>14704</v>
      </c>
      <c r="EM54" s="5">
        <f t="shared" si="9"/>
        <v>23963</v>
      </c>
      <c r="EN54" s="5">
        <f t="shared" si="9"/>
        <v>2156</v>
      </c>
      <c r="EO54" s="5">
        <f t="shared" si="9"/>
        <v>25237</v>
      </c>
      <c r="EP54" s="5">
        <f t="shared" si="9"/>
        <v>31620</v>
      </c>
      <c r="EQ54" s="5">
        <f t="shared" si="9"/>
        <v>25486</v>
      </c>
      <c r="ER54" s="5">
        <f t="shared" si="9"/>
        <v>724</v>
      </c>
      <c r="ES54" s="5">
        <f t="shared" si="9"/>
        <v>4160</v>
      </c>
      <c r="ET54" s="5">
        <f t="shared" si="9"/>
        <v>13467</v>
      </c>
      <c r="EU54" s="5">
        <f t="shared" si="9"/>
        <v>31620</v>
      </c>
      <c r="EV54" s="5">
        <f t="shared" si="9"/>
        <v>29213</v>
      </c>
      <c r="EX54" s="86">
        <f>SUM(EX5:EX53)</f>
        <v>1.0000000000000002</v>
      </c>
    </row>
    <row r="55" spans="12:152" ht="13.5" thickTop="1">
      <c r="L55" s="1">
        <f>SUM(C54:L54)</f>
        <v>305362</v>
      </c>
      <c r="V55" s="1">
        <f>SUM(M54:V54)</f>
        <v>103303</v>
      </c>
      <c r="AF55" s="1">
        <f>SUM(W54:AF54)</f>
        <v>318269</v>
      </c>
      <c r="AP55" s="1">
        <f>SUM(AG54:AP54)</f>
        <v>428972</v>
      </c>
      <c r="AZ55" s="1">
        <f>SUM(AQ54:AZ54)</f>
        <v>425703</v>
      </c>
      <c r="BJ55" s="1">
        <f>SUM(BA54:BJ54)</f>
        <v>482910</v>
      </c>
      <c r="BT55" s="1">
        <f>SUM(BK54:BT54)</f>
        <v>354578</v>
      </c>
      <c r="CD55" s="1">
        <f>SUM(BU54:CD54)</f>
        <v>443108</v>
      </c>
      <c r="CN55" s="1">
        <f>SUM(CE54:CN54)</f>
        <v>213753</v>
      </c>
      <c r="CX55" s="1">
        <f>SUM(CO54:CX54)</f>
        <v>117816</v>
      </c>
      <c r="DH55" s="1">
        <f>SUM(CY54:DH54)</f>
        <v>297571</v>
      </c>
      <c r="DR55" s="1">
        <f>SUM(DI54:DR54)</f>
        <v>227598</v>
      </c>
      <c r="EB55" s="1">
        <f>SUM(DS54:EB54)</f>
        <v>287131</v>
      </c>
      <c r="EL55" s="1">
        <f>SUM(EC54:EL54)</f>
        <v>407798</v>
      </c>
      <c r="EV55" s="1">
        <f>SUM(EM54:EV54)</f>
        <v>187646</v>
      </c>
    </row>
    <row r="56" spans="12:152" ht="12.75">
      <c r="L56" s="1">
        <f>+L55/10</f>
        <v>30536.2</v>
      </c>
      <c r="V56" s="1">
        <f>+V55/10</f>
        <v>10330.3</v>
      </c>
      <c r="AF56" s="1">
        <f>+AF55/10</f>
        <v>31826.9</v>
      </c>
      <c r="AP56" s="1">
        <f>+AP55/10</f>
        <v>42897.2</v>
      </c>
      <c r="AZ56" s="1">
        <f>+AZ55/10</f>
        <v>42570.3</v>
      </c>
      <c r="BJ56" s="1">
        <f>+BJ55/10</f>
        <v>48291</v>
      </c>
      <c r="BT56" s="1">
        <f>+BT55/10</f>
        <v>35457.8</v>
      </c>
      <c r="CD56" s="1">
        <f>+CD55/10</f>
        <v>44310.8</v>
      </c>
      <c r="CN56" s="1">
        <f>+CN55/10</f>
        <v>21375.3</v>
      </c>
      <c r="CX56" s="1">
        <f>+CX55/10</f>
        <v>11781.6</v>
      </c>
      <c r="DH56" s="1">
        <f>+DH55/10</f>
        <v>29757.1</v>
      </c>
      <c r="DR56" s="1">
        <f>+DR55/10</f>
        <v>22759.8</v>
      </c>
      <c r="EB56" s="1">
        <f>+EB55/10</f>
        <v>28713.1</v>
      </c>
      <c r="EL56" s="1">
        <f>+EL55/10</f>
        <v>40779.8</v>
      </c>
      <c r="EV56" s="1">
        <f>+EV55/10</f>
        <v>18764.6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X56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12.8515625" style="0" customWidth="1"/>
    <col min="2" max="2" width="17.7109375" style="1" bestFit="1" customWidth="1"/>
    <col min="3" max="152" width="9.140625" style="1" customWidth="1"/>
    <col min="154" max="154" width="10.28125" style="1" bestFit="1" customWidth="1"/>
    <col min="155" max="235" width="9.140625" style="1" customWidth="1"/>
  </cols>
  <sheetData>
    <row r="3" ht="13.5" thickBot="1"/>
    <row r="4" spans="1:154" ht="13.5" thickBot="1">
      <c r="A4" s="12" t="s">
        <v>49</v>
      </c>
      <c r="B4" s="13" t="s">
        <v>51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4">
        <v>31</v>
      </c>
      <c r="AH4" s="14">
        <v>32</v>
      </c>
      <c r="AI4" s="14">
        <v>33</v>
      </c>
      <c r="AJ4" s="14">
        <v>34</v>
      </c>
      <c r="AK4" s="14">
        <v>35</v>
      </c>
      <c r="AL4" s="14">
        <v>36</v>
      </c>
      <c r="AM4" s="14">
        <v>37</v>
      </c>
      <c r="AN4" s="14">
        <v>38</v>
      </c>
      <c r="AO4" s="14">
        <v>39</v>
      </c>
      <c r="AP4" s="14">
        <v>40</v>
      </c>
      <c r="AQ4" s="14">
        <v>41</v>
      </c>
      <c r="AR4" s="14">
        <v>42</v>
      </c>
      <c r="AS4" s="14">
        <v>43</v>
      </c>
      <c r="AT4" s="14">
        <v>44</v>
      </c>
      <c r="AU4" s="14">
        <v>45</v>
      </c>
      <c r="AV4" s="14">
        <v>46</v>
      </c>
      <c r="AW4" s="14">
        <v>47</v>
      </c>
      <c r="AX4" s="14">
        <v>48</v>
      </c>
      <c r="AY4" s="14">
        <v>49</v>
      </c>
      <c r="AZ4" s="14">
        <v>50</v>
      </c>
      <c r="BA4" s="14">
        <v>51</v>
      </c>
      <c r="BB4" s="14">
        <v>52</v>
      </c>
      <c r="BC4" s="14">
        <v>53</v>
      </c>
      <c r="BD4" s="14">
        <v>54</v>
      </c>
      <c r="BE4" s="14">
        <v>55</v>
      </c>
      <c r="BF4" s="14">
        <v>56</v>
      </c>
      <c r="BG4" s="14">
        <v>57</v>
      </c>
      <c r="BH4" s="14">
        <v>58</v>
      </c>
      <c r="BI4" s="14">
        <v>59</v>
      </c>
      <c r="BJ4" s="14">
        <v>60</v>
      </c>
      <c r="BK4" s="14">
        <v>61</v>
      </c>
      <c r="BL4" s="14">
        <v>62</v>
      </c>
      <c r="BM4" s="14">
        <v>63</v>
      </c>
      <c r="BN4" s="14">
        <v>64</v>
      </c>
      <c r="BO4" s="14">
        <v>65</v>
      </c>
      <c r="BP4" s="14">
        <v>66</v>
      </c>
      <c r="BQ4" s="14">
        <v>67</v>
      </c>
      <c r="BR4" s="14">
        <v>68</v>
      </c>
      <c r="BS4" s="14">
        <v>69</v>
      </c>
      <c r="BT4" s="14">
        <v>70</v>
      </c>
      <c r="BU4" s="14">
        <v>71</v>
      </c>
      <c r="BV4" s="14">
        <v>72</v>
      </c>
      <c r="BW4" s="14">
        <v>73</v>
      </c>
      <c r="BX4" s="14">
        <v>74</v>
      </c>
      <c r="BY4" s="14">
        <v>75</v>
      </c>
      <c r="BZ4" s="14">
        <v>76</v>
      </c>
      <c r="CA4" s="14">
        <v>77</v>
      </c>
      <c r="CB4" s="14">
        <v>78</v>
      </c>
      <c r="CC4" s="14">
        <v>79</v>
      </c>
      <c r="CD4" s="14">
        <v>80</v>
      </c>
      <c r="CE4" s="14">
        <v>81</v>
      </c>
      <c r="CF4" s="14">
        <v>82</v>
      </c>
      <c r="CG4" s="14">
        <v>83</v>
      </c>
      <c r="CH4" s="14">
        <v>84</v>
      </c>
      <c r="CI4" s="14">
        <v>85</v>
      </c>
      <c r="CJ4" s="14">
        <v>86</v>
      </c>
      <c r="CK4" s="14">
        <v>87</v>
      </c>
      <c r="CL4" s="14">
        <v>88</v>
      </c>
      <c r="CM4" s="14">
        <v>89</v>
      </c>
      <c r="CN4" s="14">
        <v>90</v>
      </c>
      <c r="CO4" s="14">
        <v>91</v>
      </c>
      <c r="CP4" s="14">
        <v>92</v>
      </c>
      <c r="CQ4" s="14">
        <v>93</v>
      </c>
      <c r="CR4" s="14">
        <v>94</v>
      </c>
      <c r="CS4" s="14">
        <v>95</v>
      </c>
      <c r="CT4" s="14">
        <v>96</v>
      </c>
      <c r="CU4" s="14">
        <v>97</v>
      </c>
      <c r="CV4" s="14">
        <v>98</v>
      </c>
      <c r="CW4" s="14">
        <v>99</v>
      </c>
      <c r="CX4" s="14">
        <v>100</v>
      </c>
      <c r="CY4" s="14">
        <v>101</v>
      </c>
      <c r="CZ4" s="14">
        <v>102</v>
      </c>
      <c r="DA4" s="14">
        <v>103</v>
      </c>
      <c r="DB4" s="14">
        <v>104</v>
      </c>
      <c r="DC4" s="14">
        <v>105</v>
      </c>
      <c r="DD4" s="14">
        <v>106</v>
      </c>
      <c r="DE4" s="14">
        <v>107</v>
      </c>
      <c r="DF4" s="14">
        <v>108</v>
      </c>
      <c r="DG4" s="14">
        <v>109</v>
      </c>
      <c r="DH4" s="14">
        <v>110</v>
      </c>
      <c r="DI4" s="14">
        <v>111</v>
      </c>
      <c r="DJ4" s="14">
        <v>112</v>
      </c>
      <c r="DK4" s="14">
        <v>113</v>
      </c>
      <c r="DL4" s="14">
        <v>114</v>
      </c>
      <c r="DM4" s="14">
        <v>115</v>
      </c>
      <c r="DN4" s="14">
        <v>116</v>
      </c>
      <c r="DO4" s="14">
        <v>117</v>
      </c>
      <c r="DP4" s="14">
        <v>118</v>
      </c>
      <c r="DQ4" s="14">
        <v>119</v>
      </c>
      <c r="DR4" s="14">
        <v>120</v>
      </c>
      <c r="DS4" s="14">
        <v>121</v>
      </c>
      <c r="DT4" s="14">
        <v>122</v>
      </c>
      <c r="DU4" s="14">
        <v>123</v>
      </c>
      <c r="DV4" s="14">
        <v>124</v>
      </c>
      <c r="DW4" s="14">
        <v>125</v>
      </c>
      <c r="DX4" s="14">
        <v>126</v>
      </c>
      <c r="DY4" s="14">
        <v>127</v>
      </c>
      <c r="DZ4" s="14">
        <v>128</v>
      </c>
      <c r="EA4" s="14">
        <v>129</v>
      </c>
      <c r="EB4" s="14">
        <v>130</v>
      </c>
      <c r="EC4" s="14">
        <v>131</v>
      </c>
      <c r="ED4" s="14">
        <v>132</v>
      </c>
      <c r="EE4" s="14">
        <v>133</v>
      </c>
      <c r="EF4" s="14">
        <v>134</v>
      </c>
      <c r="EG4" s="14">
        <v>135</v>
      </c>
      <c r="EH4" s="14">
        <v>136</v>
      </c>
      <c r="EI4" s="14">
        <v>137</v>
      </c>
      <c r="EJ4" s="14">
        <v>138</v>
      </c>
      <c r="EK4" s="14">
        <v>139</v>
      </c>
      <c r="EL4" s="14">
        <v>140</v>
      </c>
      <c r="EM4" s="14">
        <v>141</v>
      </c>
      <c r="EN4" s="14">
        <v>142</v>
      </c>
      <c r="EO4" s="14">
        <v>143</v>
      </c>
      <c r="EP4" s="14">
        <v>144</v>
      </c>
      <c r="EQ4" s="14">
        <v>145</v>
      </c>
      <c r="ER4" s="14">
        <v>146</v>
      </c>
      <c r="ES4" s="14">
        <v>147</v>
      </c>
      <c r="ET4" s="14">
        <v>148</v>
      </c>
      <c r="EU4" s="14">
        <v>149</v>
      </c>
      <c r="EV4" s="14">
        <v>150</v>
      </c>
      <c r="EX4" s="1" t="s">
        <v>53</v>
      </c>
    </row>
    <row r="5" spans="1:154" ht="12.75">
      <c r="A5" s="15" t="s">
        <v>1</v>
      </c>
      <c r="B5" s="9">
        <f aca="true" t="shared" si="0" ref="B5:B36">SUM(C5:EV5)</f>
        <v>77500</v>
      </c>
      <c r="C5" s="7"/>
      <c r="D5" s="7"/>
      <c r="E5" s="7"/>
      <c r="F5" s="7"/>
      <c r="G5" s="7"/>
      <c r="H5" s="7"/>
      <c r="I5" s="7"/>
      <c r="J5" s="7"/>
      <c r="K5" s="7">
        <v>193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v>756</v>
      </c>
      <c r="Z5" s="7"/>
      <c r="AA5" s="7"/>
      <c r="AB5" s="7"/>
      <c r="AC5" s="7"/>
      <c r="AD5" s="7"/>
      <c r="AE5" s="7"/>
      <c r="AF5" s="7">
        <v>193</v>
      </c>
      <c r="AG5" s="7"/>
      <c r="AH5" s="7"/>
      <c r="AI5" s="7"/>
      <c r="AJ5" s="7">
        <v>280</v>
      </c>
      <c r="AK5" s="7">
        <v>193</v>
      </c>
      <c r="AL5" s="7">
        <v>406</v>
      </c>
      <c r="AM5" s="7"/>
      <c r="AN5" s="7"/>
      <c r="AO5" s="7"/>
      <c r="AP5" s="7">
        <v>1346</v>
      </c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>
        <v>755</v>
      </c>
      <c r="BE5" s="7"/>
      <c r="BF5" s="7">
        <v>406</v>
      </c>
      <c r="BG5" s="7"/>
      <c r="BH5" s="7">
        <v>23640</v>
      </c>
      <c r="BI5" s="7">
        <v>477</v>
      </c>
      <c r="BJ5" s="7">
        <v>806</v>
      </c>
      <c r="BK5" s="7"/>
      <c r="BL5" s="7">
        <v>66</v>
      </c>
      <c r="BM5" s="7"/>
      <c r="BN5" s="7"/>
      <c r="BO5" s="7">
        <v>64</v>
      </c>
      <c r="BP5" s="7"/>
      <c r="BQ5" s="7"/>
      <c r="BR5" s="7"/>
      <c r="BS5" s="7"/>
      <c r="BT5" s="7"/>
      <c r="BU5" s="7">
        <v>472</v>
      </c>
      <c r="BV5" s="7"/>
      <c r="BW5" s="7"/>
      <c r="BX5" s="7">
        <v>459</v>
      </c>
      <c r="BY5" s="7">
        <v>1650</v>
      </c>
      <c r="BZ5" s="7"/>
      <c r="CA5" s="7"/>
      <c r="CB5" s="7">
        <v>345</v>
      </c>
      <c r="CC5" s="7"/>
      <c r="CD5" s="7"/>
      <c r="CE5" s="7"/>
      <c r="CF5" s="7"/>
      <c r="CG5" s="7"/>
      <c r="CH5" s="7"/>
      <c r="CI5" s="7"/>
      <c r="CJ5" s="7">
        <v>13961</v>
      </c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>
        <v>1206</v>
      </c>
      <c r="CW5" s="7"/>
      <c r="CX5" s="7"/>
      <c r="CY5" s="7"/>
      <c r="CZ5" s="7">
        <v>230</v>
      </c>
      <c r="DA5" s="7"/>
      <c r="DB5" s="7"/>
      <c r="DC5" s="7"/>
      <c r="DD5" s="7">
        <v>4968</v>
      </c>
      <c r="DE5" s="7"/>
      <c r="DF5" s="7"/>
      <c r="DG5" s="7"/>
      <c r="DH5" s="7"/>
      <c r="DI5" s="7"/>
      <c r="DJ5" s="7">
        <v>193</v>
      </c>
      <c r="DK5" s="7"/>
      <c r="DL5" s="7"/>
      <c r="DM5" s="7"/>
      <c r="DN5" s="7"/>
      <c r="DO5" s="7"/>
      <c r="DP5" s="7"/>
      <c r="DQ5" s="7">
        <v>1340</v>
      </c>
      <c r="DR5" s="7"/>
      <c r="DS5" s="7"/>
      <c r="DT5" s="7">
        <v>536</v>
      </c>
      <c r="DU5" s="7"/>
      <c r="DV5" s="7"/>
      <c r="DW5" s="7"/>
      <c r="DX5" s="7"/>
      <c r="DY5" s="7"/>
      <c r="DZ5" s="7"/>
      <c r="EA5" s="7">
        <v>8094</v>
      </c>
      <c r="EB5" s="7"/>
      <c r="EC5" s="7"/>
      <c r="ED5" s="7"/>
      <c r="EE5" s="7">
        <v>158</v>
      </c>
      <c r="EF5" s="7"/>
      <c r="EG5" s="7"/>
      <c r="EH5" s="7">
        <v>134</v>
      </c>
      <c r="EI5" s="7"/>
      <c r="EJ5" s="7"/>
      <c r="EK5" s="7">
        <v>213</v>
      </c>
      <c r="EL5" s="7"/>
      <c r="EM5" s="7"/>
      <c r="EN5" s="7"/>
      <c r="EO5" s="7"/>
      <c r="EP5" s="7">
        <v>13960</v>
      </c>
      <c r="EQ5" s="7"/>
      <c r="ER5" s="7"/>
      <c r="ES5" s="7"/>
      <c r="ET5" s="7"/>
      <c r="EU5" s="7"/>
      <c r="EV5" s="7"/>
      <c r="EX5" s="2">
        <f aca="true" t="shared" si="1" ref="EX5:EX36">+B5/$B$54</f>
        <v>0.016842268138470826</v>
      </c>
    </row>
    <row r="6" spans="1:154" ht="12.75">
      <c r="A6" s="6" t="s">
        <v>2</v>
      </c>
      <c r="B6" s="4">
        <f t="shared" si="0"/>
        <v>145601</v>
      </c>
      <c r="C6" s="3"/>
      <c r="D6" s="3">
        <v>1741</v>
      </c>
      <c r="E6" s="3"/>
      <c r="F6" s="3"/>
      <c r="G6" s="3"/>
      <c r="H6" s="3"/>
      <c r="I6" s="3"/>
      <c r="J6" s="3"/>
      <c r="K6" s="3">
        <v>701</v>
      </c>
      <c r="L6" s="3"/>
      <c r="M6" s="3">
        <v>20475</v>
      </c>
      <c r="N6" s="3">
        <v>821</v>
      </c>
      <c r="O6" s="3"/>
      <c r="P6" s="3"/>
      <c r="Q6" s="3">
        <v>568</v>
      </c>
      <c r="R6" s="3"/>
      <c r="S6" s="3"/>
      <c r="T6" s="3"/>
      <c r="U6" s="3"/>
      <c r="V6" s="3"/>
      <c r="W6" s="3"/>
      <c r="X6" s="3"/>
      <c r="Y6" s="3">
        <v>557</v>
      </c>
      <c r="Z6" s="3"/>
      <c r="AA6" s="3"/>
      <c r="AB6" s="3"/>
      <c r="AC6" s="3">
        <v>9682</v>
      </c>
      <c r="AD6" s="3"/>
      <c r="AE6" s="3"/>
      <c r="AF6" s="3">
        <v>2205</v>
      </c>
      <c r="AG6" s="3"/>
      <c r="AH6" s="3">
        <v>275</v>
      </c>
      <c r="AI6" s="3"/>
      <c r="AJ6" s="3">
        <v>4106</v>
      </c>
      <c r="AK6" s="3">
        <v>3385</v>
      </c>
      <c r="AL6" s="3">
        <v>500</v>
      </c>
      <c r="AM6" s="3"/>
      <c r="AN6" s="3"/>
      <c r="AO6" s="3"/>
      <c r="AP6" s="3">
        <v>274</v>
      </c>
      <c r="AQ6" s="3"/>
      <c r="AR6" s="3"/>
      <c r="AS6" s="3"/>
      <c r="AT6" s="3">
        <v>831</v>
      </c>
      <c r="AU6" s="3"/>
      <c r="AV6" s="3"/>
      <c r="AW6" s="3"/>
      <c r="AX6" s="3">
        <v>12832</v>
      </c>
      <c r="AY6" s="3"/>
      <c r="AZ6" s="3"/>
      <c r="BA6" s="3"/>
      <c r="BB6" s="3">
        <v>146</v>
      </c>
      <c r="BC6" s="3"/>
      <c r="BD6" s="3">
        <v>1401</v>
      </c>
      <c r="BE6" s="3"/>
      <c r="BF6" s="3">
        <v>1152</v>
      </c>
      <c r="BG6" s="3"/>
      <c r="BH6" s="3"/>
      <c r="BI6" s="3">
        <v>832</v>
      </c>
      <c r="BJ6" s="3">
        <v>841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>
        <v>3113</v>
      </c>
      <c r="BV6" s="3"/>
      <c r="BW6" s="3">
        <v>1333</v>
      </c>
      <c r="BX6" s="3">
        <v>288</v>
      </c>
      <c r="BY6" s="3"/>
      <c r="BZ6" s="3"/>
      <c r="CA6" s="3"/>
      <c r="CB6" s="3">
        <v>1992</v>
      </c>
      <c r="CC6" s="3"/>
      <c r="CD6" s="3">
        <v>284</v>
      </c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>
        <v>3579</v>
      </c>
      <c r="DA6" s="3"/>
      <c r="DB6" s="3"/>
      <c r="DC6" s="3">
        <v>1705</v>
      </c>
      <c r="DD6" s="3"/>
      <c r="DE6" s="3"/>
      <c r="DF6" s="3"/>
      <c r="DG6" s="3"/>
      <c r="DH6" s="3"/>
      <c r="DI6" s="3"/>
      <c r="DJ6" s="3">
        <v>72</v>
      </c>
      <c r="DK6" s="3"/>
      <c r="DL6" s="3"/>
      <c r="DM6" s="3"/>
      <c r="DN6" s="3"/>
      <c r="DO6" s="3"/>
      <c r="DP6" s="3"/>
      <c r="DQ6" s="3"/>
      <c r="DR6" s="3">
        <v>4244</v>
      </c>
      <c r="DS6" s="3">
        <v>31621</v>
      </c>
      <c r="DT6" s="3">
        <v>4990</v>
      </c>
      <c r="DU6" s="3"/>
      <c r="DV6" s="3"/>
      <c r="DW6" s="3"/>
      <c r="DX6" s="3"/>
      <c r="DY6" s="3"/>
      <c r="DZ6" s="3"/>
      <c r="EA6" s="3"/>
      <c r="EB6" s="3"/>
      <c r="EC6" s="3">
        <v>14763</v>
      </c>
      <c r="ED6" s="3"/>
      <c r="EE6" s="3">
        <v>284</v>
      </c>
      <c r="EF6" s="3"/>
      <c r="EG6" s="3"/>
      <c r="EH6" s="3">
        <v>2806</v>
      </c>
      <c r="EI6" s="3"/>
      <c r="EJ6" s="3"/>
      <c r="EK6" s="3">
        <v>619</v>
      </c>
      <c r="EL6" s="3"/>
      <c r="EM6" s="3"/>
      <c r="EN6" s="3"/>
      <c r="EO6" s="3"/>
      <c r="EP6" s="3"/>
      <c r="EQ6" s="3"/>
      <c r="ER6" s="3"/>
      <c r="ES6" s="3"/>
      <c r="ET6" s="3"/>
      <c r="EU6" s="3"/>
      <c r="EV6" s="3">
        <v>10583</v>
      </c>
      <c r="EX6" s="2">
        <f t="shared" si="1"/>
        <v>0.031641949461025685</v>
      </c>
    </row>
    <row r="7" spans="1:154" ht="12.75">
      <c r="A7" s="6" t="s">
        <v>3</v>
      </c>
      <c r="B7" s="4">
        <f t="shared" si="0"/>
        <v>228376</v>
      </c>
      <c r="C7" s="3"/>
      <c r="D7" s="3">
        <v>2109</v>
      </c>
      <c r="E7" s="3"/>
      <c r="F7" s="3"/>
      <c r="G7" s="3"/>
      <c r="H7" s="3"/>
      <c r="I7" s="3"/>
      <c r="J7" s="3">
        <v>19208</v>
      </c>
      <c r="K7" s="3">
        <v>1108</v>
      </c>
      <c r="L7" s="3"/>
      <c r="M7" s="3"/>
      <c r="N7" s="3"/>
      <c r="O7" s="3">
        <v>618</v>
      </c>
      <c r="P7" s="3"/>
      <c r="Q7" s="3">
        <v>745</v>
      </c>
      <c r="R7" s="3"/>
      <c r="S7" s="3"/>
      <c r="T7" s="3"/>
      <c r="U7" s="3"/>
      <c r="V7" s="3"/>
      <c r="W7" s="3"/>
      <c r="X7" s="3"/>
      <c r="Y7" s="3">
        <v>7283</v>
      </c>
      <c r="Z7" s="3"/>
      <c r="AA7" s="3"/>
      <c r="AB7" s="3"/>
      <c r="AC7" s="3"/>
      <c r="AD7" s="3"/>
      <c r="AE7" s="3"/>
      <c r="AF7" s="3">
        <v>1639</v>
      </c>
      <c r="AG7" s="3">
        <v>16896</v>
      </c>
      <c r="AH7" s="3">
        <v>2146</v>
      </c>
      <c r="AI7" s="3"/>
      <c r="AJ7" s="3">
        <v>1712</v>
      </c>
      <c r="AK7" s="3">
        <v>1386</v>
      </c>
      <c r="AL7" s="3">
        <v>593</v>
      </c>
      <c r="AM7" s="3"/>
      <c r="AN7" s="3"/>
      <c r="AO7" s="3"/>
      <c r="AP7" s="3">
        <v>2877</v>
      </c>
      <c r="AQ7" s="3"/>
      <c r="AR7" s="3">
        <v>46751</v>
      </c>
      <c r="AS7" s="3"/>
      <c r="AT7" s="3">
        <v>7604</v>
      </c>
      <c r="AU7" s="3"/>
      <c r="AV7" s="3"/>
      <c r="AW7" s="3"/>
      <c r="AX7" s="3"/>
      <c r="AY7" s="3"/>
      <c r="AZ7" s="3"/>
      <c r="BA7" s="3"/>
      <c r="BB7" s="3"/>
      <c r="BC7" s="3">
        <v>116</v>
      </c>
      <c r="BD7" s="3">
        <v>8183</v>
      </c>
      <c r="BE7" s="3"/>
      <c r="BF7" s="3">
        <v>1225</v>
      </c>
      <c r="BG7" s="3"/>
      <c r="BH7" s="3"/>
      <c r="BI7" s="3">
        <v>5784</v>
      </c>
      <c r="BJ7" s="3">
        <v>3594</v>
      </c>
      <c r="BK7" s="3"/>
      <c r="BL7" s="3">
        <v>1242</v>
      </c>
      <c r="BM7" s="3"/>
      <c r="BN7" s="3"/>
      <c r="BO7" s="3"/>
      <c r="BP7" s="3"/>
      <c r="BQ7" s="3"/>
      <c r="BR7" s="3"/>
      <c r="BS7" s="3"/>
      <c r="BT7" s="3"/>
      <c r="BU7" s="3">
        <v>10144</v>
      </c>
      <c r="BV7" s="3"/>
      <c r="BW7" s="3">
        <v>3083</v>
      </c>
      <c r="BX7" s="3">
        <v>14753</v>
      </c>
      <c r="BY7" s="3">
        <v>9783</v>
      </c>
      <c r="BZ7" s="3"/>
      <c r="CA7" s="3"/>
      <c r="CB7" s="3">
        <v>9964</v>
      </c>
      <c r="CC7" s="3"/>
      <c r="CD7" s="3">
        <v>358</v>
      </c>
      <c r="CE7" s="3"/>
      <c r="CF7" s="3"/>
      <c r="CG7" s="3"/>
      <c r="CH7" s="3"/>
      <c r="CI7" s="3"/>
      <c r="CJ7" s="3"/>
      <c r="CK7" s="3">
        <v>572</v>
      </c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>
        <v>747</v>
      </c>
      <c r="DA7" s="3"/>
      <c r="DB7" s="3"/>
      <c r="DC7" s="3"/>
      <c r="DD7" s="3"/>
      <c r="DE7" s="3"/>
      <c r="DF7" s="3"/>
      <c r="DG7" s="3"/>
      <c r="DH7" s="3"/>
      <c r="DI7" s="3"/>
      <c r="DJ7" s="3"/>
      <c r="DK7" s="3">
        <v>7880</v>
      </c>
      <c r="DL7" s="3"/>
      <c r="DM7" s="3">
        <v>4372</v>
      </c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>
        <v>6630</v>
      </c>
      <c r="EB7" s="3"/>
      <c r="EC7" s="3">
        <v>1019</v>
      </c>
      <c r="ED7" s="3"/>
      <c r="EE7" s="3">
        <v>1344</v>
      </c>
      <c r="EF7" s="3"/>
      <c r="EG7" s="3"/>
      <c r="EH7" s="3">
        <v>4814</v>
      </c>
      <c r="EI7" s="3"/>
      <c r="EJ7" s="3"/>
      <c r="EK7" s="3">
        <v>5702</v>
      </c>
      <c r="EL7" s="3"/>
      <c r="EM7" s="3">
        <v>14392</v>
      </c>
      <c r="EN7" s="3"/>
      <c r="EO7" s="3"/>
      <c r="EP7" s="3"/>
      <c r="EQ7" s="3"/>
      <c r="ER7" s="3"/>
      <c r="ES7" s="3"/>
      <c r="ET7" s="3"/>
      <c r="EU7" s="3"/>
      <c r="EV7" s="3"/>
      <c r="EX7" s="2">
        <f t="shared" si="1"/>
        <v>0.04963057843085695</v>
      </c>
    </row>
    <row r="8" spans="1:154" ht="12.75">
      <c r="A8" s="6" t="s">
        <v>4</v>
      </c>
      <c r="B8" s="4">
        <f t="shared" si="0"/>
        <v>330102</v>
      </c>
      <c r="C8" s="3"/>
      <c r="D8" s="3">
        <v>830</v>
      </c>
      <c r="E8" s="3"/>
      <c r="F8" s="3"/>
      <c r="G8" s="3"/>
      <c r="H8" s="3"/>
      <c r="I8" s="3"/>
      <c r="J8" s="3">
        <v>11074</v>
      </c>
      <c r="K8" s="3">
        <v>1339</v>
      </c>
      <c r="L8" s="3"/>
      <c r="M8" s="3"/>
      <c r="N8" s="3"/>
      <c r="O8" s="3"/>
      <c r="P8" s="3"/>
      <c r="Q8" s="3">
        <v>1857</v>
      </c>
      <c r="R8" s="3"/>
      <c r="S8" s="3"/>
      <c r="T8" s="3"/>
      <c r="U8" s="3"/>
      <c r="V8" s="3"/>
      <c r="W8" s="3"/>
      <c r="X8" s="3"/>
      <c r="Y8" s="3">
        <v>4807</v>
      </c>
      <c r="Z8" s="3"/>
      <c r="AA8" s="3"/>
      <c r="AB8" s="3">
        <v>22454</v>
      </c>
      <c r="AC8" s="3"/>
      <c r="AD8" s="3"/>
      <c r="AE8" s="3"/>
      <c r="AF8" s="3">
        <v>2336</v>
      </c>
      <c r="AG8" s="3">
        <v>10192</v>
      </c>
      <c r="AH8" s="3">
        <v>1497</v>
      </c>
      <c r="AI8" s="3"/>
      <c r="AJ8" s="3">
        <v>1030</v>
      </c>
      <c r="AK8" s="3">
        <v>3483</v>
      </c>
      <c r="AL8" s="3">
        <v>742</v>
      </c>
      <c r="AM8" s="3"/>
      <c r="AN8" s="3"/>
      <c r="AO8" s="3"/>
      <c r="AP8" s="3">
        <v>3370</v>
      </c>
      <c r="AQ8" s="3"/>
      <c r="AR8" s="3"/>
      <c r="AS8" s="3"/>
      <c r="AT8" s="3">
        <v>16615</v>
      </c>
      <c r="AU8" s="3">
        <v>20173</v>
      </c>
      <c r="AV8" s="3">
        <v>26467</v>
      </c>
      <c r="AW8" s="3"/>
      <c r="AX8" s="3"/>
      <c r="AY8" s="3"/>
      <c r="AZ8" s="3">
        <v>25788</v>
      </c>
      <c r="BA8" s="3"/>
      <c r="BB8" s="3">
        <v>413</v>
      </c>
      <c r="BC8" s="3">
        <v>4051</v>
      </c>
      <c r="BD8" s="3">
        <v>7289</v>
      </c>
      <c r="BE8" s="3"/>
      <c r="BF8" s="3">
        <v>458</v>
      </c>
      <c r="BG8" s="3"/>
      <c r="BH8" s="3"/>
      <c r="BI8" s="3">
        <v>5913</v>
      </c>
      <c r="BJ8" s="3">
        <v>3151</v>
      </c>
      <c r="BK8" s="3"/>
      <c r="BL8" s="3">
        <v>1130</v>
      </c>
      <c r="BM8" s="3">
        <v>27183</v>
      </c>
      <c r="BN8" s="3"/>
      <c r="BO8" s="3"/>
      <c r="BP8" s="3"/>
      <c r="BQ8" s="3"/>
      <c r="BR8" s="3"/>
      <c r="BS8" s="3"/>
      <c r="BT8" s="3"/>
      <c r="BU8" s="3">
        <v>8143</v>
      </c>
      <c r="BV8" s="3"/>
      <c r="BW8" s="3">
        <v>5495</v>
      </c>
      <c r="BX8" s="3">
        <v>2998</v>
      </c>
      <c r="BY8" s="3">
        <v>5724</v>
      </c>
      <c r="BZ8" s="3"/>
      <c r="CA8" s="3"/>
      <c r="CB8" s="3">
        <v>10013</v>
      </c>
      <c r="CC8" s="3"/>
      <c r="CD8" s="3">
        <v>2583</v>
      </c>
      <c r="CE8" s="3"/>
      <c r="CF8" s="3"/>
      <c r="CG8" s="3"/>
      <c r="CH8" s="3"/>
      <c r="CI8" s="3"/>
      <c r="CJ8" s="3"/>
      <c r="CK8" s="3">
        <v>23314</v>
      </c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>
        <v>408</v>
      </c>
      <c r="DA8" s="3"/>
      <c r="DB8" s="3"/>
      <c r="DC8" s="3"/>
      <c r="DD8" s="3"/>
      <c r="DE8" s="3"/>
      <c r="DF8" s="3"/>
      <c r="DG8" s="3"/>
      <c r="DH8" s="3"/>
      <c r="DI8" s="3"/>
      <c r="DJ8" s="3"/>
      <c r="DK8" s="3">
        <v>38420</v>
      </c>
      <c r="DL8" s="3"/>
      <c r="DM8" s="3">
        <v>7371</v>
      </c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>
        <v>1110</v>
      </c>
      <c r="ED8" s="3"/>
      <c r="EE8" s="3">
        <v>1254</v>
      </c>
      <c r="EF8" s="3"/>
      <c r="EG8" s="3"/>
      <c r="EH8" s="3">
        <v>5245</v>
      </c>
      <c r="EI8" s="3"/>
      <c r="EJ8" s="3"/>
      <c r="EK8" s="3">
        <v>14382</v>
      </c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X8" s="2">
        <f t="shared" si="1"/>
        <v>0.07173763092961931</v>
      </c>
    </row>
    <row r="9" spans="1:154" ht="12.75">
      <c r="A9" s="6" t="s">
        <v>5</v>
      </c>
      <c r="B9" s="4">
        <f t="shared" si="0"/>
        <v>88517</v>
      </c>
      <c r="C9" s="3">
        <v>352</v>
      </c>
      <c r="D9" s="3">
        <v>352</v>
      </c>
      <c r="E9" s="3"/>
      <c r="F9" s="3"/>
      <c r="G9" s="3"/>
      <c r="H9" s="3"/>
      <c r="I9" s="3"/>
      <c r="J9" s="3">
        <v>62</v>
      </c>
      <c r="K9" s="3">
        <v>672</v>
      </c>
      <c r="L9" s="3"/>
      <c r="M9" s="3"/>
      <c r="N9" s="3">
        <v>2848</v>
      </c>
      <c r="O9" s="3"/>
      <c r="P9" s="3"/>
      <c r="Q9" s="3"/>
      <c r="R9" s="3"/>
      <c r="S9" s="3"/>
      <c r="T9" s="3">
        <v>3059</v>
      </c>
      <c r="U9" s="3"/>
      <c r="V9" s="3"/>
      <c r="W9" s="3"/>
      <c r="X9" s="3">
        <v>23115</v>
      </c>
      <c r="Y9" s="3">
        <v>403</v>
      </c>
      <c r="Z9" s="3"/>
      <c r="AA9" s="3"/>
      <c r="AB9" s="3"/>
      <c r="AC9" s="3"/>
      <c r="AD9" s="3"/>
      <c r="AE9" s="3"/>
      <c r="AF9" s="3">
        <v>2575</v>
      </c>
      <c r="AG9" s="3"/>
      <c r="AH9" s="3">
        <v>1040</v>
      </c>
      <c r="AI9" s="3"/>
      <c r="AJ9" s="3">
        <v>572</v>
      </c>
      <c r="AK9" s="3">
        <v>1086</v>
      </c>
      <c r="AL9" s="3">
        <v>1818</v>
      </c>
      <c r="AM9" s="3">
        <v>1153</v>
      </c>
      <c r="AN9" s="3">
        <v>7921</v>
      </c>
      <c r="AO9" s="3"/>
      <c r="AP9" s="3">
        <v>1352</v>
      </c>
      <c r="AQ9" s="3"/>
      <c r="AR9" s="3"/>
      <c r="AS9" s="3">
        <v>64</v>
      </c>
      <c r="AT9" s="3">
        <v>369</v>
      </c>
      <c r="AU9" s="3"/>
      <c r="AV9" s="3"/>
      <c r="AW9" s="3"/>
      <c r="AX9" s="3"/>
      <c r="AY9" s="3"/>
      <c r="AZ9" s="3"/>
      <c r="BA9" s="3"/>
      <c r="BB9" s="3">
        <v>2413</v>
      </c>
      <c r="BC9" s="3">
        <v>710</v>
      </c>
      <c r="BD9" s="3">
        <v>1581</v>
      </c>
      <c r="BE9" s="3"/>
      <c r="BF9" s="3"/>
      <c r="BG9" s="3"/>
      <c r="BH9" s="3"/>
      <c r="BI9" s="3">
        <v>2587</v>
      </c>
      <c r="BJ9" s="3">
        <v>467</v>
      </c>
      <c r="BK9" s="3"/>
      <c r="BL9" s="3">
        <v>263</v>
      </c>
      <c r="BM9" s="3"/>
      <c r="BN9" s="3"/>
      <c r="BO9" s="3"/>
      <c r="BP9" s="3"/>
      <c r="BQ9" s="3"/>
      <c r="BR9" s="3"/>
      <c r="BS9" s="3"/>
      <c r="BT9" s="3"/>
      <c r="BU9" s="3">
        <v>1302</v>
      </c>
      <c r="BV9" s="3"/>
      <c r="BW9" s="3">
        <v>2250</v>
      </c>
      <c r="BX9" s="3">
        <v>404</v>
      </c>
      <c r="BY9" s="3"/>
      <c r="BZ9" s="3"/>
      <c r="CA9" s="3"/>
      <c r="CB9" s="3">
        <v>740</v>
      </c>
      <c r="CC9" s="3">
        <v>18135</v>
      </c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>
        <v>2259</v>
      </c>
      <c r="DD9" s="3"/>
      <c r="DE9" s="3"/>
      <c r="DF9" s="3"/>
      <c r="DG9" s="3"/>
      <c r="DH9" s="3"/>
      <c r="DI9" s="3"/>
      <c r="DJ9" s="3"/>
      <c r="DK9" s="3"/>
      <c r="DL9" s="3"/>
      <c r="DM9" s="3">
        <v>1824</v>
      </c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>
        <v>572</v>
      </c>
      <c r="ED9" s="3">
        <v>572</v>
      </c>
      <c r="EE9" s="3">
        <v>1340</v>
      </c>
      <c r="EF9" s="3"/>
      <c r="EG9" s="3"/>
      <c r="EH9" s="3">
        <v>741</v>
      </c>
      <c r="EI9" s="3"/>
      <c r="EJ9" s="3"/>
      <c r="EK9" s="3">
        <v>1544</v>
      </c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X9" s="2">
        <f t="shared" si="1"/>
        <v>0.019236478049200284</v>
      </c>
    </row>
    <row r="10" spans="1:154" ht="12.75">
      <c r="A10" s="6" t="s">
        <v>6</v>
      </c>
      <c r="B10" s="4">
        <f t="shared" si="0"/>
        <v>48501</v>
      </c>
      <c r="C10" s="3"/>
      <c r="D10" s="3">
        <v>1373</v>
      </c>
      <c r="E10" s="3"/>
      <c r="F10" s="3"/>
      <c r="G10" s="3"/>
      <c r="H10" s="3">
        <v>1901</v>
      </c>
      <c r="I10" s="3"/>
      <c r="J10" s="3"/>
      <c r="K10" s="3"/>
      <c r="L10" s="3"/>
      <c r="M10" s="3"/>
      <c r="N10" s="3"/>
      <c r="O10" s="3">
        <v>195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3926</v>
      </c>
      <c r="AB10" s="3"/>
      <c r="AC10" s="3"/>
      <c r="AD10" s="3"/>
      <c r="AE10" s="3"/>
      <c r="AF10" s="3"/>
      <c r="AG10" s="3"/>
      <c r="AH10" s="3">
        <v>189</v>
      </c>
      <c r="AI10" s="3"/>
      <c r="AJ10" s="3"/>
      <c r="AK10" s="3"/>
      <c r="AL10" s="3">
        <v>176</v>
      </c>
      <c r="AM10" s="3"/>
      <c r="AN10" s="3"/>
      <c r="AO10" s="3"/>
      <c r="AP10" s="3">
        <v>372</v>
      </c>
      <c r="AQ10" s="3"/>
      <c r="AR10" s="3"/>
      <c r="AS10" s="3"/>
      <c r="AT10" s="3"/>
      <c r="AU10" s="3"/>
      <c r="AV10" s="3"/>
      <c r="AW10" s="3">
        <v>21144</v>
      </c>
      <c r="AX10" s="3"/>
      <c r="AY10" s="3"/>
      <c r="AZ10" s="3"/>
      <c r="BA10" s="3"/>
      <c r="BB10" s="3">
        <v>88</v>
      </c>
      <c r="BC10" s="3"/>
      <c r="BD10" s="3">
        <v>362</v>
      </c>
      <c r="BE10" s="3"/>
      <c r="BF10" s="3">
        <v>179</v>
      </c>
      <c r="BG10" s="3"/>
      <c r="BH10" s="3"/>
      <c r="BI10" s="3">
        <v>428</v>
      </c>
      <c r="BJ10" s="3">
        <v>444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>
        <v>176</v>
      </c>
      <c r="CC10" s="3"/>
      <c r="CD10" s="3"/>
      <c r="CE10" s="3"/>
      <c r="CF10" s="3">
        <v>1386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>
        <v>1157</v>
      </c>
      <c r="CT10" s="3"/>
      <c r="CU10" s="3">
        <v>4900</v>
      </c>
      <c r="CV10" s="3"/>
      <c r="CW10" s="3"/>
      <c r="CX10" s="3"/>
      <c r="CY10" s="3"/>
      <c r="CZ10" s="3">
        <v>3594</v>
      </c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>
        <v>201</v>
      </c>
      <c r="DP10" s="3"/>
      <c r="DQ10" s="3"/>
      <c r="DR10" s="3">
        <v>220</v>
      </c>
      <c r="DS10" s="3"/>
      <c r="DT10" s="3"/>
      <c r="DU10" s="3">
        <v>176</v>
      </c>
      <c r="DV10" s="3"/>
      <c r="DW10" s="3"/>
      <c r="DX10" s="3">
        <v>3152</v>
      </c>
      <c r="DY10" s="3"/>
      <c r="DZ10" s="3"/>
      <c r="EA10" s="3"/>
      <c r="EB10" s="3"/>
      <c r="EC10" s="3"/>
      <c r="ED10" s="3"/>
      <c r="EE10" s="3">
        <v>196</v>
      </c>
      <c r="EF10" s="3"/>
      <c r="EG10" s="3"/>
      <c r="EH10" s="3">
        <v>205</v>
      </c>
      <c r="EI10" s="3"/>
      <c r="EJ10" s="3"/>
      <c r="EK10" s="3"/>
      <c r="EL10" s="3">
        <v>1901</v>
      </c>
      <c r="EM10" s="3"/>
      <c r="EN10" s="3"/>
      <c r="EO10" s="3"/>
      <c r="EP10" s="3"/>
      <c r="EQ10" s="3"/>
      <c r="ER10" s="3">
        <v>460</v>
      </c>
      <c r="ES10" s="3"/>
      <c r="ET10" s="3"/>
      <c r="EU10" s="3"/>
      <c r="EV10" s="3"/>
      <c r="EX10" s="2">
        <f t="shared" si="1"/>
        <v>0.010540217380438368</v>
      </c>
    </row>
    <row r="11" spans="1:154" ht="12.75">
      <c r="A11" s="6" t="s">
        <v>7</v>
      </c>
      <c r="B11" s="4">
        <f t="shared" si="0"/>
        <v>1504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v>17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v>17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>
        <v>17</v>
      </c>
      <c r="BJ11" s="3">
        <v>68</v>
      </c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>
        <v>32</v>
      </c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>
        <v>806</v>
      </c>
      <c r="CN11" s="3"/>
      <c r="CO11" s="3"/>
      <c r="CP11" s="3">
        <v>17</v>
      </c>
      <c r="CQ11" s="3"/>
      <c r="CR11" s="3"/>
      <c r="CS11" s="3"/>
      <c r="CT11" s="3"/>
      <c r="CU11" s="3"/>
      <c r="CV11" s="3"/>
      <c r="CW11" s="3"/>
      <c r="CX11" s="3"/>
      <c r="CY11" s="3"/>
      <c r="CZ11" s="3">
        <v>102</v>
      </c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>
        <v>428</v>
      </c>
      <c r="EO11" s="3"/>
      <c r="EP11" s="3"/>
      <c r="EQ11" s="3"/>
      <c r="ER11" s="3"/>
      <c r="ES11" s="3"/>
      <c r="ET11" s="3"/>
      <c r="EU11" s="3"/>
      <c r="EV11" s="3"/>
      <c r="EX11" s="2">
        <f t="shared" si="1"/>
        <v>0.0003268486616807758</v>
      </c>
    </row>
    <row r="12" spans="1:154" ht="12.75">
      <c r="A12" s="6" t="s">
        <v>8</v>
      </c>
      <c r="B12" s="4">
        <f t="shared" si="0"/>
        <v>73907</v>
      </c>
      <c r="C12" s="3"/>
      <c r="D12" s="3"/>
      <c r="E12" s="3"/>
      <c r="F12" s="3"/>
      <c r="G12" s="3"/>
      <c r="H12" s="3"/>
      <c r="I12" s="3"/>
      <c r="J12" s="3"/>
      <c r="K12" s="3">
        <v>376</v>
      </c>
      <c r="L12" s="3"/>
      <c r="M12" s="3"/>
      <c r="N12" s="3"/>
      <c r="O12" s="3"/>
      <c r="P12" s="3"/>
      <c r="Q12" s="3">
        <v>927</v>
      </c>
      <c r="R12" s="3"/>
      <c r="S12" s="3"/>
      <c r="T12" s="3"/>
      <c r="U12" s="3"/>
      <c r="V12" s="3"/>
      <c r="W12" s="3">
        <v>4118</v>
      </c>
      <c r="X12" s="3"/>
      <c r="Y12" s="3">
        <v>2885</v>
      </c>
      <c r="Z12" s="3"/>
      <c r="AA12" s="3"/>
      <c r="AB12" s="3"/>
      <c r="AC12" s="3"/>
      <c r="AD12" s="3"/>
      <c r="AE12" s="3"/>
      <c r="AF12" s="3">
        <v>1183</v>
      </c>
      <c r="AG12" s="3"/>
      <c r="AH12" s="3"/>
      <c r="AI12" s="3"/>
      <c r="AJ12" s="3">
        <v>1258</v>
      </c>
      <c r="AK12" s="3">
        <v>2376</v>
      </c>
      <c r="AL12" s="3">
        <v>897</v>
      </c>
      <c r="AM12" s="3"/>
      <c r="AN12" s="3"/>
      <c r="AO12" s="3"/>
      <c r="AP12" s="3">
        <v>636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>
        <v>1312</v>
      </c>
      <c r="BE12" s="3"/>
      <c r="BF12" s="3">
        <v>2344</v>
      </c>
      <c r="BG12" s="3"/>
      <c r="BH12" s="3"/>
      <c r="BI12" s="3">
        <v>2208</v>
      </c>
      <c r="BJ12" s="3">
        <v>6952</v>
      </c>
      <c r="BK12" s="3"/>
      <c r="BL12" s="3">
        <v>458</v>
      </c>
      <c r="BM12" s="3"/>
      <c r="BN12" s="3"/>
      <c r="BO12" s="3"/>
      <c r="BP12" s="3">
        <v>356</v>
      </c>
      <c r="BQ12" s="3"/>
      <c r="BR12" s="3"/>
      <c r="BS12" s="3"/>
      <c r="BT12" s="3"/>
      <c r="BU12" s="3">
        <v>656</v>
      </c>
      <c r="BV12" s="3"/>
      <c r="BW12" s="3">
        <v>376</v>
      </c>
      <c r="BX12" s="3">
        <v>2626</v>
      </c>
      <c r="BY12" s="3">
        <v>11450</v>
      </c>
      <c r="BZ12" s="3"/>
      <c r="CA12" s="3"/>
      <c r="CB12" s="3">
        <v>2009</v>
      </c>
      <c r="CC12" s="3"/>
      <c r="CD12" s="3">
        <v>200</v>
      </c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>
        <v>22319</v>
      </c>
      <c r="CS12" s="3"/>
      <c r="CT12" s="3"/>
      <c r="CU12" s="3"/>
      <c r="CV12" s="3"/>
      <c r="CW12" s="3"/>
      <c r="CX12" s="3"/>
      <c r="CY12" s="3"/>
      <c r="CZ12" s="3">
        <v>1962</v>
      </c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>
        <v>1574</v>
      </c>
      <c r="EF12" s="3"/>
      <c r="EG12" s="3"/>
      <c r="EH12" s="3">
        <v>1292</v>
      </c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>
        <v>1157</v>
      </c>
      <c r="EU12" s="3"/>
      <c r="EV12" s="3"/>
      <c r="EX12" s="2">
        <f t="shared" si="1"/>
        <v>0.01606143885561243</v>
      </c>
    </row>
    <row r="13" spans="1:154" ht="12.75">
      <c r="A13" s="6" t="s">
        <v>9</v>
      </c>
      <c r="B13" s="4">
        <f t="shared" si="0"/>
        <v>132136</v>
      </c>
      <c r="C13" s="3"/>
      <c r="D13" s="3"/>
      <c r="E13" s="3"/>
      <c r="F13" s="3"/>
      <c r="G13" s="3"/>
      <c r="H13" s="3"/>
      <c r="I13" s="3">
        <v>532</v>
      </c>
      <c r="J13" s="3"/>
      <c r="K13" s="3">
        <v>412</v>
      </c>
      <c r="L13" s="3"/>
      <c r="M13" s="3"/>
      <c r="N13" s="3"/>
      <c r="O13" s="3"/>
      <c r="P13" s="3"/>
      <c r="Q13" s="3">
        <v>1250</v>
      </c>
      <c r="R13" s="3"/>
      <c r="S13" s="3"/>
      <c r="T13" s="3"/>
      <c r="U13" s="3"/>
      <c r="V13" s="3"/>
      <c r="W13" s="3"/>
      <c r="X13" s="3"/>
      <c r="Y13" s="3">
        <v>1403</v>
      </c>
      <c r="Z13" s="3"/>
      <c r="AA13" s="3"/>
      <c r="AB13" s="3"/>
      <c r="AC13" s="3"/>
      <c r="AD13" s="3"/>
      <c r="AE13" s="3"/>
      <c r="AF13" s="3">
        <v>1853</v>
      </c>
      <c r="AG13" s="3"/>
      <c r="AH13" s="3">
        <v>274</v>
      </c>
      <c r="AI13" s="3"/>
      <c r="AJ13" s="3">
        <v>1031</v>
      </c>
      <c r="AK13" s="3">
        <v>4279</v>
      </c>
      <c r="AL13" s="3">
        <v>1510</v>
      </c>
      <c r="AM13" s="3"/>
      <c r="AN13" s="3"/>
      <c r="AO13" s="3"/>
      <c r="AP13" s="3">
        <v>1374</v>
      </c>
      <c r="AQ13" s="3">
        <v>428</v>
      </c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>
        <v>548</v>
      </c>
      <c r="BC13" s="3"/>
      <c r="BD13" s="3">
        <v>812</v>
      </c>
      <c r="BE13" s="3">
        <v>244</v>
      </c>
      <c r="BF13" s="3">
        <v>4346</v>
      </c>
      <c r="BG13" s="3"/>
      <c r="BH13" s="3">
        <v>9312</v>
      </c>
      <c r="BI13" s="3">
        <v>418</v>
      </c>
      <c r="BJ13" s="3">
        <v>4012</v>
      </c>
      <c r="BK13" s="3"/>
      <c r="BL13" s="3"/>
      <c r="BM13" s="3"/>
      <c r="BN13" s="3"/>
      <c r="BO13" s="3">
        <v>4436</v>
      </c>
      <c r="BP13" s="3">
        <v>330</v>
      </c>
      <c r="BQ13" s="3"/>
      <c r="BR13" s="3"/>
      <c r="BS13" s="3"/>
      <c r="BT13" s="3"/>
      <c r="BU13" s="3">
        <v>384</v>
      </c>
      <c r="BV13" s="3"/>
      <c r="BW13" s="3">
        <v>472</v>
      </c>
      <c r="BX13" s="3">
        <v>1395</v>
      </c>
      <c r="BY13" s="3"/>
      <c r="BZ13" s="3"/>
      <c r="CA13" s="3"/>
      <c r="CB13" s="3">
        <v>1627</v>
      </c>
      <c r="CC13" s="3"/>
      <c r="CD13" s="3">
        <v>736</v>
      </c>
      <c r="CE13" s="3"/>
      <c r="CF13" s="3"/>
      <c r="CG13" s="3"/>
      <c r="CH13" s="3"/>
      <c r="CI13" s="3"/>
      <c r="CJ13" s="3">
        <v>2392</v>
      </c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>
        <v>608</v>
      </c>
      <c r="CX13" s="3"/>
      <c r="CY13" s="3"/>
      <c r="CZ13" s="3">
        <v>2200</v>
      </c>
      <c r="DA13" s="3"/>
      <c r="DB13" s="3"/>
      <c r="DC13" s="3"/>
      <c r="DD13" s="3">
        <v>41098</v>
      </c>
      <c r="DE13" s="3"/>
      <c r="DF13" s="3"/>
      <c r="DG13" s="3">
        <v>30075</v>
      </c>
      <c r="DH13" s="3"/>
      <c r="DI13" s="3"/>
      <c r="DJ13" s="3">
        <v>1305</v>
      </c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>
        <v>274</v>
      </c>
      <c r="DV13" s="3"/>
      <c r="DW13" s="3"/>
      <c r="DX13" s="3"/>
      <c r="DY13" s="3"/>
      <c r="DZ13" s="3"/>
      <c r="EA13" s="3">
        <v>3101</v>
      </c>
      <c r="EB13" s="3"/>
      <c r="EC13" s="3">
        <v>274</v>
      </c>
      <c r="ED13" s="3"/>
      <c r="EE13" s="3">
        <v>1795</v>
      </c>
      <c r="EF13" s="3"/>
      <c r="EG13" s="3"/>
      <c r="EH13" s="3">
        <v>476</v>
      </c>
      <c r="EI13" s="3"/>
      <c r="EJ13" s="3"/>
      <c r="EK13" s="3">
        <v>213</v>
      </c>
      <c r="EL13" s="3"/>
      <c r="EM13" s="3"/>
      <c r="EN13" s="3"/>
      <c r="EO13" s="3"/>
      <c r="EP13" s="3"/>
      <c r="EQ13" s="3"/>
      <c r="ER13" s="3"/>
      <c r="ES13" s="3"/>
      <c r="ET13" s="3">
        <v>4907</v>
      </c>
      <c r="EU13" s="3"/>
      <c r="EV13" s="3"/>
      <c r="EX13" s="2">
        <f t="shared" si="1"/>
        <v>0.028715741196709433</v>
      </c>
    </row>
    <row r="14" spans="1:154" ht="12.75">
      <c r="A14" s="6" t="s">
        <v>10</v>
      </c>
      <c r="B14" s="4">
        <f t="shared" si="0"/>
        <v>63257</v>
      </c>
      <c r="C14" s="3">
        <v>5052</v>
      </c>
      <c r="D14" s="3">
        <v>1213</v>
      </c>
      <c r="E14" s="3"/>
      <c r="F14" s="3"/>
      <c r="G14" s="3"/>
      <c r="H14" s="3"/>
      <c r="I14" s="3"/>
      <c r="J14" s="3"/>
      <c r="K14" s="3"/>
      <c r="L14" s="3"/>
      <c r="M14" s="3"/>
      <c r="N14" s="3">
        <v>619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13</v>
      </c>
      <c r="Z14" s="3"/>
      <c r="AA14" s="3"/>
      <c r="AB14" s="3"/>
      <c r="AC14" s="3"/>
      <c r="AD14" s="3"/>
      <c r="AE14" s="3"/>
      <c r="AF14" s="3">
        <v>2755</v>
      </c>
      <c r="AG14" s="3"/>
      <c r="AH14" s="3">
        <v>1949</v>
      </c>
      <c r="AI14" s="3"/>
      <c r="AJ14" s="3">
        <v>318</v>
      </c>
      <c r="AK14" s="3">
        <v>915</v>
      </c>
      <c r="AL14" s="3">
        <v>4395</v>
      </c>
      <c r="AM14" s="3"/>
      <c r="AN14" s="3">
        <v>610</v>
      </c>
      <c r="AO14" s="3"/>
      <c r="AP14" s="3">
        <v>40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>
        <v>1957</v>
      </c>
      <c r="BC14" s="3">
        <v>4230</v>
      </c>
      <c r="BD14" s="3">
        <v>922</v>
      </c>
      <c r="BE14" s="3"/>
      <c r="BF14" s="3"/>
      <c r="BG14" s="3"/>
      <c r="BH14" s="3"/>
      <c r="BI14" s="3">
        <v>1220</v>
      </c>
      <c r="BJ14" s="3"/>
      <c r="BK14" s="3"/>
      <c r="BL14" s="3">
        <v>949</v>
      </c>
      <c r="BM14" s="3"/>
      <c r="BN14" s="3"/>
      <c r="BO14" s="3"/>
      <c r="BP14" s="3"/>
      <c r="BQ14" s="3"/>
      <c r="BR14" s="3"/>
      <c r="BS14" s="3"/>
      <c r="BT14" s="3"/>
      <c r="BU14" s="3">
        <v>318</v>
      </c>
      <c r="BV14" s="3"/>
      <c r="BW14" s="3">
        <v>4319</v>
      </c>
      <c r="BX14" s="3">
        <v>319</v>
      </c>
      <c r="BY14" s="3"/>
      <c r="BZ14" s="3"/>
      <c r="CA14" s="3"/>
      <c r="CB14" s="3">
        <v>563</v>
      </c>
      <c r="CC14" s="3"/>
      <c r="CD14" s="3">
        <v>643</v>
      </c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>
        <v>156</v>
      </c>
      <c r="DD14" s="3"/>
      <c r="DE14" s="3"/>
      <c r="DF14" s="3"/>
      <c r="DG14" s="3"/>
      <c r="DH14" s="3">
        <v>1516</v>
      </c>
      <c r="DI14" s="3"/>
      <c r="DJ14" s="3"/>
      <c r="DK14" s="3"/>
      <c r="DL14" s="3"/>
      <c r="DM14" s="3">
        <v>1554</v>
      </c>
      <c r="DN14" s="3"/>
      <c r="DO14" s="3"/>
      <c r="DP14" s="3"/>
      <c r="DQ14" s="3"/>
      <c r="DR14" s="3"/>
      <c r="DS14" s="3"/>
      <c r="DT14" s="3"/>
      <c r="DU14" s="3"/>
      <c r="DV14" s="3">
        <v>5193</v>
      </c>
      <c r="DW14" s="3"/>
      <c r="DX14" s="3"/>
      <c r="DY14" s="3"/>
      <c r="DZ14" s="3"/>
      <c r="EA14" s="3"/>
      <c r="EB14" s="3"/>
      <c r="EC14" s="3"/>
      <c r="ED14" s="3"/>
      <c r="EE14" s="3">
        <v>583</v>
      </c>
      <c r="EF14" s="3"/>
      <c r="EG14" s="3"/>
      <c r="EH14" s="3">
        <v>331</v>
      </c>
      <c r="EI14" s="3">
        <v>13899</v>
      </c>
      <c r="EJ14" s="3"/>
      <c r="EK14" s="3">
        <v>1806</v>
      </c>
      <c r="EL14" s="3"/>
      <c r="EM14" s="3"/>
      <c r="EN14" s="3"/>
      <c r="EO14" s="3">
        <v>4900</v>
      </c>
      <c r="EP14" s="3"/>
      <c r="EQ14" s="3"/>
      <c r="ER14" s="3"/>
      <c r="ES14" s="3"/>
      <c r="ET14" s="3"/>
      <c r="EU14" s="3"/>
      <c r="EV14" s="3"/>
      <c r="EX14" s="2">
        <f t="shared" si="1"/>
        <v>0.013746985234003214</v>
      </c>
    </row>
    <row r="15" spans="1:154" ht="12.75">
      <c r="A15" s="6" t="s">
        <v>11</v>
      </c>
      <c r="B15" s="4">
        <f t="shared" si="0"/>
        <v>32870</v>
      </c>
      <c r="C15" s="3"/>
      <c r="D15" s="3"/>
      <c r="E15" s="3"/>
      <c r="F15" s="3"/>
      <c r="G15" s="3"/>
      <c r="H15" s="3"/>
      <c r="I15" s="3"/>
      <c r="J15" s="3"/>
      <c r="K15" s="3">
        <v>275</v>
      </c>
      <c r="L15" s="3"/>
      <c r="M15" s="3"/>
      <c r="N15" s="3">
        <v>549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>
        <v>550</v>
      </c>
      <c r="AG15" s="3"/>
      <c r="AH15" s="3">
        <v>2750</v>
      </c>
      <c r="AI15" s="3"/>
      <c r="AJ15" s="3"/>
      <c r="AK15" s="3"/>
      <c r="AL15" s="3">
        <v>550</v>
      </c>
      <c r="AM15" s="3"/>
      <c r="AN15" s="3"/>
      <c r="AO15" s="3"/>
      <c r="AP15" s="3">
        <v>550</v>
      </c>
      <c r="AQ15" s="3"/>
      <c r="AR15" s="3"/>
      <c r="AS15" s="3">
        <v>270</v>
      </c>
      <c r="AT15" s="3"/>
      <c r="AU15" s="3"/>
      <c r="AV15" s="3"/>
      <c r="AW15" s="3"/>
      <c r="AX15" s="3"/>
      <c r="AY15" s="3"/>
      <c r="AZ15" s="3"/>
      <c r="BA15" s="3">
        <v>8906</v>
      </c>
      <c r="BB15" s="3">
        <v>2483</v>
      </c>
      <c r="BC15" s="3">
        <v>4090</v>
      </c>
      <c r="BD15" s="3"/>
      <c r="BE15" s="3"/>
      <c r="BF15" s="3"/>
      <c r="BG15" s="3"/>
      <c r="BH15" s="3"/>
      <c r="BI15" s="3">
        <v>549</v>
      </c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>
        <v>275</v>
      </c>
      <c r="CC15" s="3"/>
      <c r="CD15" s="3">
        <v>1106</v>
      </c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>
        <v>462</v>
      </c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>
        <v>5357</v>
      </c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>
        <v>217</v>
      </c>
      <c r="EI15" s="3"/>
      <c r="EJ15" s="3"/>
      <c r="EK15" s="3">
        <v>275</v>
      </c>
      <c r="EL15" s="3"/>
      <c r="EM15" s="3">
        <v>3656</v>
      </c>
      <c r="EN15" s="3"/>
      <c r="EO15" s="3"/>
      <c r="EP15" s="3"/>
      <c r="EQ15" s="3"/>
      <c r="ER15" s="3"/>
      <c r="ES15" s="3"/>
      <c r="ET15" s="3"/>
      <c r="EU15" s="3"/>
      <c r="EV15" s="3"/>
      <c r="EX15" s="2">
        <f t="shared" si="1"/>
        <v>0.0071432948866004655</v>
      </c>
    </row>
    <row r="16" spans="1:154" ht="12.75">
      <c r="A16" s="6" t="s">
        <v>12</v>
      </c>
      <c r="B16" s="4">
        <f t="shared" si="0"/>
        <v>286279</v>
      </c>
      <c r="C16" s="3">
        <v>2335</v>
      </c>
      <c r="D16" s="3">
        <v>1297</v>
      </c>
      <c r="E16" s="3"/>
      <c r="F16" s="3">
        <v>1318</v>
      </c>
      <c r="G16" s="3"/>
      <c r="H16" s="3"/>
      <c r="I16" s="3"/>
      <c r="J16" s="3"/>
      <c r="K16" s="3"/>
      <c r="L16" s="3"/>
      <c r="M16" s="3"/>
      <c r="N16" s="3">
        <v>1639</v>
      </c>
      <c r="O16" s="3">
        <v>2253</v>
      </c>
      <c r="P16" s="3"/>
      <c r="Q16" s="3"/>
      <c r="R16" s="3"/>
      <c r="S16" s="3"/>
      <c r="T16" s="3"/>
      <c r="U16" s="3"/>
      <c r="V16" s="3"/>
      <c r="W16" s="3"/>
      <c r="X16" s="3"/>
      <c r="Y16" s="3">
        <v>793</v>
      </c>
      <c r="Z16" s="3"/>
      <c r="AA16" s="3"/>
      <c r="AB16" s="3"/>
      <c r="AC16" s="3"/>
      <c r="AD16" s="3">
        <v>30438</v>
      </c>
      <c r="AE16" s="3">
        <v>14392</v>
      </c>
      <c r="AF16" s="3">
        <v>6325</v>
      </c>
      <c r="AG16" s="3"/>
      <c r="AH16" s="3">
        <v>3290</v>
      </c>
      <c r="AI16" s="3"/>
      <c r="AJ16" s="3">
        <v>327</v>
      </c>
      <c r="AK16" s="3">
        <v>9396</v>
      </c>
      <c r="AL16" s="3">
        <v>1963</v>
      </c>
      <c r="AM16" s="3"/>
      <c r="AN16" s="3">
        <v>7252</v>
      </c>
      <c r="AO16" s="3">
        <v>1810</v>
      </c>
      <c r="AP16" s="3">
        <v>975</v>
      </c>
      <c r="AQ16" s="3"/>
      <c r="AR16" s="3"/>
      <c r="AS16" s="3"/>
      <c r="AT16" s="3">
        <v>499</v>
      </c>
      <c r="AU16" s="3"/>
      <c r="AV16" s="3"/>
      <c r="AW16" s="3"/>
      <c r="AX16" s="3"/>
      <c r="AY16" s="3"/>
      <c r="AZ16" s="3"/>
      <c r="BA16" s="3"/>
      <c r="BB16" s="3">
        <v>2884</v>
      </c>
      <c r="BC16" s="3">
        <v>2070</v>
      </c>
      <c r="BD16" s="3">
        <v>2698</v>
      </c>
      <c r="BE16" s="3">
        <v>319</v>
      </c>
      <c r="BF16" s="3">
        <v>13035</v>
      </c>
      <c r="BG16" s="3"/>
      <c r="BH16" s="3"/>
      <c r="BI16" s="3">
        <v>2648</v>
      </c>
      <c r="BJ16" s="3">
        <v>1185</v>
      </c>
      <c r="BK16" s="3">
        <v>12460</v>
      </c>
      <c r="BL16" s="3"/>
      <c r="BM16" s="3"/>
      <c r="BN16" s="3"/>
      <c r="BO16" s="3">
        <v>2406</v>
      </c>
      <c r="BP16" s="3">
        <v>3280</v>
      </c>
      <c r="BQ16" s="3"/>
      <c r="BR16" s="3"/>
      <c r="BS16" s="3">
        <v>10307</v>
      </c>
      <c r="BT16" s="3">
        <v>1480</v>
      </c>
      <c r="BU16" s="3">
        <v>1757</v>
      </c>
      <c r="BV16" s="3">
        <v>8370</v>
      </c>
      <c r="BW16" s="3">
        <v>4433</v>
      </c>
      <c r="BX16" s="3">
        <v>1173</v>
      </c>
      <c r="BY16" s="3"/>
      <c r="BZ16" s="3"/>
      <c r="CA16" s="3"/>
      <c r="CB16" s="3">
        <v>1836</v>
      </c>
      <c r="CC16" s="3"/>
      <c r="CD16" s="3">
        <v>482</v>
      </c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>
        <v>1987</v>
      </c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>
        <v>134</v>
      </c>
      <c r="DA16" s="3"/>
      <c r="DB16" s="3"/>
      <c r="DC16" s="3">
        <v>1968</v>
      </c>
      <c r="DD16" s="3"/>
      <c r="DE16" s="3"/>
      <c r="DF16" s="3">
        <v>4798</v>
      </c>
      <c r="DG16" s="3"/>
      <c r="DH16" s="3"/>
      <c r="DI16" s="3"/>
      <c r="DJ16" s="3">
        <v>24159</v>
      </c>
      <c r="DK16" s="3"/>
      <c r="DL16" s="3">
        <v>307</v>
      </c>
      <c r="DM16" s="3">
        <v>2054</v>
      </c>
      <c r="DN16" s="3"/>
      <c r="DO16" s="3"/>
      <c r="DP16" s="3"/>
      <c r="DQ16" s="3"/>
      <c r="DR16" s="3">
        <v>4279</v>
      </c>
      <c r="DS16" s="3"/>
      <c r="DT16" s="3">
        <v>406</v>
      </c>
      <c r="DU16" s="3">
        <v>7955</v>
      </c>
      <c r="DV16" s="3"/>
      <c r="DW16" s="3"/>
      <c r="DX16" s="3"/>
      <c r="DY16" s="3"/>
      <c r="DZ16" s="3">
        <v>36620</v>
      </c>
      <c r="EA16" s="3"/>
      <c r="EB16" s="3"/>
      <c r="EC16" s="3">
        <v>1271</v>
      </c>
      <c r="ED16" s="3"/>
      <c r="EE16" s="3">
        <v>3078</v>
      </c>
      <c r="EF16" s="3">
        <v>936</v>
      </c>
      <c r="EG16" s="3">
        <v>7238</v>
      </c>
      <c r="EH16" s="3">
        <v>2158</v>
      </c>
      <c r="EI16" s="3">
        <v>11587</v>
      </c>
      <c r="EJ16" s="3"/>
      <c r="EK16" s="3">
        <v>2259</v>
      </c>
      <c r="EL16" s="3"/>
      <c r="EM16" s="3"/>
      <c r="EN16" s="3"/>
      <c r="EO16" s="3"/>
      <c r="EP16" s="3"/>
      <c r="EQ16" s="3"/>
      <c r="ER16" s="3"/>
      <c r="ES16" s="3"/>
      <c r="ET16" s="3"/>
      <c r="EU16" s="3">
        <v>13960</v>
      </c>
      <c r="EV16" s="3"/>
      <c r="EX16" s="2">
        <f t="shared" si="1"/>
        <v>0.062214034585977934</v>
      </c>
    </row>
    <row r="17" spans="1:154" ht="12.75">
      <c r="A17" s="6" t="s">
        <v>13</v>
      </c>
      <c r="B17" s="4">
        <f t="shared" si="0"/>
        <v>192626</v>
      </c>
      <c r="C17" s="3">
        <v>2149</v>
      </c>
      <c r="D17" s="3">
        <v>1239</v>
      </c>
      <c r="E17" s="3"/>
      <c r="F17" s="3">
        <v>3244</v>
      </c>
      <c r="G17" s="3"/>
      <c r="H17" s="3">
        <v>885</v>
      </c>
      <c r="I17" s="3">
        <v>236</v>
      </c>
      <c r="J17" s="3"/>
      <c r="K17" s="3"/>
      <c r="L17" s="3"/>
      <c r="M17" s="3"/>
      <c r="N17" s="3">
        <v>1601</v>
      </c>
      <c r="O17" s="3">
        <v>3282</v>
      </c>
      <c r="P17" s="3"/>
      <c r="Q17" s="3"/>
      <c r="R17" s="3"/>
      <c r="S17" s="3"/>
      <c r="T17" s="3"/>
      <c r="U17" s="3"/>
      <c r="V17" s="3"/>
      <c r="W17" s="3"/>
      <c r="X17" s="3"/>
      <c r="Y17" s="3">
        <v>474</v>
      </c>
      <c r="Z17" s="3">
        <v>950</v>
      </c>
      <c r="AA17" s="3"/>
      <c r="AB17" s="3"/>
      <c r="AC17" s="3"/>
      <c r="AD17" s="3"/>
      <c r="AE17" s="3">
        <v>3656</v>
      </c>
      <c r="AF17" s="3">
        <v>2017</v>
      </c>
      <c r="AG17" s="3"/>
      <c r="AH17" s="3">
        <v>2060</v>
      </c>
      <c r="AI17" s="3"/>
      <c r="AJ17" s="3">
        <v>153</v>
      </c>
      <c r="AK17" s="3">
        <v>1965</v>
      </c>
      <c r="AL17" s="3">
        <v>309</v>
      </c>
      <c r="AM17" s="3"/>
      <c r="AN17" s="3">
        <v>7296</v>
      </c>
      <c r="AO17" s="3">
        <v>11470</v>
      </c>
      <c r="AP17" s="3">
        <v>158</v>
      </c>
      <c r="AQ17" s="3"/>
      <c r="AR17" s="3"/>
      <c r="AS17" s="3"/>
      <c r="AT17" s="3">
        <v>476</v>
      </c>
      <c r="AU17" s="3"/>
      <c r="AV17" s="3"/>
      <c r="AW17" s="3"/>
      <c r="AX17" s="3"/>
      <c r="AY17" s="3">
        <v>30604</v>
      </c>
      <c r="AZ17" s="3"/>
      <c r="BA17" s="3"/>
      <c r="BB17" s="3">
        <v>1028</v>
      </c>
      <c r="BC17" s="3">
        <v>1838</v>
      </c>
      <c r="BD17" s="3">
        <v>1779</v>
      </c>
      <c r="BE17" s="3">
        <v>214</v>
      </c>
      <c r="BF17" s="3">
        <v>2934</v>
      </c>
      <c r="BG17" s="3"/>
      <c r="BH17" s="3"/>
      <c r="BI17" s="3">
        <v>2180</v>
      </c>
      <c r="BJ17" s="3">
        <v>1185</v>
      </c>
      <c r="BK17" s="3">
        <v>4996</v>
      </c>
      <c r="BL17" s="3"/>
      <c r="BM17" s="3"/>
      <c r="BN17" s="3"/>
      <c r="BO17" s="3">
        <v>978</v>
      </c>
      <c r="BP17" s="3"/>
      <c r="BQ17" s="3"/>
      <c r="BR17" s="3"/>
      <c r="BS17" s="3">
        <v>6811</v>
      </c>
      <c r="BT17" s="3">
        <v>36353</v>
      </c>
      <c r="BU17" s="3">
        <v>1111</v>
      </c>
      <c r="BV17" s="3">
        <v>5520</v>
      </c>
      <c r="BW17" s="3">
        <v>4359</v>
      </c>
      <c r="BX17" s="3">
        <v>646</v>
      </c>
      <c r="BY17" s="3"/>
      <c r="BZ17" s="3"/>
      <c r="CA17" s="3"/>
      <c r="CB17" s="3">
        <v>794</v>
      </c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>
        <v>7355</v>
      </c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>
        <v>312</v>
      </c>
      <c r="DA17" s="3"/>
      <c r="DB17" s="3"/>
      <c r="DC17" s="3"/>
      <c r="DD17" s="3"/>
      <c r="DE17" s="3"/>
      <c r="DF17" s="3">
        <v>730</v>
      </c>
      <c r="DG17" s="3"/>
      <c r="DH17" s="3"/>
      <c r="DI17" s="3"/>
      <c r="DJ17" s="3">
        <v>1309</v>
      </c>
      <c r="DK17" s="3"/>
      <c r="DL17" s="3"/>
      <c r="DM17" s="3">
        <v>1697</v>
      </c>
      <c r="DN17" s="3"/>
      <c r="DO17" s="3"/>
      <c r="DP17" s="3"/>
      <c r="DQ17" s="3"/>
      <c r="DR17" s="3"/>
      <c r="DS17" s="3"/>
      <c r="DT17" s="3"/>
      <c r="DU17" s="3">
        <v>16075</v>
      </c>
      <c r="DV17" s="3"/>
      <c r="DW17" s="3"/>
      <c r="DX17" s="3"/>
      <c r="DY17" s="3"/>
      <c r="DZ17" s="3"/>
      <c r="EA17" s="3"/>
      <c r="EB17" s="3"/>
      <c r="EC17" s="3">
        <v>1249</v>
      </c>
      <c r="ED17" s="3"/>
      <c r="EE17" s="3">
        <v>4949</v>
      </c>
      <c r="EF17" s="3">
        <v>2214</v>
      </c>
      <c r="EG17" s="3">
        <v>328</v>
      </c>
      <c r="EH17" s="3">
        <v>942</v>
      </c>
      <c r="EI17" s="3"/>
      <c r="EJ17" s="3"/>
      <c r="EK17" s="3">
        <v>1900</v>
      </c>
      <c r="EL17" s="3"/>
      <c r="EM17" s="3"/>
      <c r="EN17" s="3"/>
      <c r="EO17" s="3"/>
      <c r="EP17" s="3"/>
      <c r="EQ17" s="3"/>
      <c r="ER17" s="3"/>
      <c r="ES17" s="3"/>
      <c r="ET17" s="3"/>
      <c r="EU17" s="3">
        <v>6616</v>
      </c>
      <c r="EV17" s="3"/>
      <c r="EX17" s="2">
        <f t="shared" si="1"/>
        <v>0.041861403128272016</v>
      </c>
    </row>
    <row r="18" spans="1:154" ht="12.75">
      <c r="A18" s="6" t="s">
        <v>14</v>
      </c>
      <c r="B18" s="4">
        <f t="shared" si="0"/>
        <v>52864</v>
      </c>
      <c r="C18" s="3">
        <v>40</v>
      </c>
      <c r="D18" s="3">
        <v>422</v>
      </c>
      <c r="E18" s="3"/>
      <c r="F18" s="3"/>
      <c r="G18" s="3"/>
      <c r="H18" s="3"/>
      <c r="I18" s="3"/>
      <c r="J18" s="3"/>
      <c r="K18" s="3">
        <v>844</v>
      </c>
      <c r="L18" s="3"/>
      <c r="M18" s="3"/>
      <c r="N18" s="3">
        <v>3384</v>
      </c>
      <c r="O18" s="3">
        <v>34</v>
      </c>
      <c r="P18" s="3"/>
      <c r="Q18" s="3"/>
      <c r="R18" s="3"/>
      <c r="S18" s="3"/>
      <c r="T18" s="3"/>
      <c r="U18" s="3"/>
      <c r="V18" s="3"/>
      <c r="W18" s="3"/>
      <c r="X18" s="3"/>
      <c r="Y18" s="3">
        <v>422</v>
      </c>
      <c r="Z18" s="3"/>
      <c r="AA18" s="3"/>
      <c r="AB18" s="3"/>
      <c r="AC18" s="3"/>
      <c r="AD18" s="3"/>
      <c r="AE18" s="3"/>
      <c r="AF18" s="3">
        <v>1268</v>
      </c>
      <c r="AG18" s="3"/>
      <c r="AH18" s="3">
        <v>2976</v>
      </c>
      <c r="AI18" s="3"/>
      <c r="AJ18" s="3">
        <v>38</v>
      </c>
      <c r="AK18" s="3">
        <v>1533</v>
      </c>
      <c r="AL18" s="3">
        <v>1608</v>
      </c>
      <c r="AM18" s="3"/>
      <c r="AN18" s="3">
        <v>18580</v>
      </c>
      <c r="AO18" s="3"/>
      <c r="AP18" s="3">
        <v>2127</v>
      </c>
      <c r="AQ18" s="3"/>
      <c r="AR18" s="3"/>
      <c r="AS18" s="3"/>
      <c r="AT18" s="3">
        <v>414</v>
      </c>
      <c r="AU18" s="3"/>
      <c r="AV18" s="3"/>
      <c r="AW18" s="3"/>
      <c r="AX18" s="3"/>
      <c r="AY18" s="3"/>
      <c r="AZ18" s="3"/>
      <c r="BA18" s="3"/>
      <c r="BB18" s="3">
        <v>935</v>
      </c>
      <c r="BC18" s="3">
        <v>88</v>
      </c>
      <c r="BD18" s="3">
        <v>455</v>
      </c>
      <c r="BE18" s="3">
        <v>33</v>
      </c>
      <c r="BF18" s="3">
        <v>92</v>
      </c>
      <c r="BG18" s="3"/>
      <c r="BH18" s="3"/>
      <c r="BI18" s="3">
        <v>2191</v>
      </c>
      <c r="BJ18" s="3">
        <v>422</v>
      </c>
      <c r="BK18" s="3"/>
      <c r="BL18" s="3">
        <v>1951</v>
      </c>
      <c r="BM18" s="3"/>
      <c r="BN18" s="3"/>
      <c r="BO18" s="3">
        <v>128</v>
      </c>
      <c r="BP18" s="3">
        <v>320</v>
      </c>
      <c r="BQ18" s="3"/>
      <c r="BR18" s="3"/>
      <c r="BS18" s="3"/>
      <c r="BT18" s="3"/>
      <c r="BU18" s="3">
        <v>1237</v>
      </c>
      <c r="BV18" s="3"/>
      <c r="BW18" s="3"/>
      <c r="BX18" s="3">
        <v>1896</v>
      </c>
      <c r="BY18" s="3"/>
      <c r="BZ18" s="3">
        <v>867</v>
      </c>
      <c r="CA18" s="3"/>
      <c r="CB18" s="3">
        <v>1427</v>
      </c>
      <c r="CC18" s="3"/>
      <c r="CD18" s="3">
        <v>22</v>
      </c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>
        <v>34</v>
      </c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>
        <v>12</v>
      </c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>
        <v>2493</v>
      </c>
      <c r="EF18" s="3"/>
      <c r="EG18" s="3">
        <v>1020</v>
      </c>
      <c r="EH18" s="3">
        <v>1537</v>
      </c>
      <c r="EI18" s="3"/>
      <c r="EJ18" s="3"/>
      <c r="EK18" s="3">
        <v>2014</v>
      </c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X18" s="2">
        <f t="shared" si="1"/>
        <v>0.011488382746737054</v>
      </c>
    </row>
    <row r="19" spans="1:154" ht="12.75">
      <c r="A19" s="6" t="s">
        <v>15</v>
      </c>
      <c r="B19" s="4">
        <f t="shared" si="0"/>
        <v>59828</v>
      </c>
      <c r="C19" s="3"/>
      <c r="D19" s="3">
        <v>476</v>
      </c>
      <c r="E19" s="3"/>
      <c r="F19" s="3"/>
      <c r="G19" s="3"/>
      <c r="H19" s="3"/>
      <c r="I19" s="3">
        <v>2802</v>
      </c>
      <c r="J19" s="3"/>
      <c r="K19" s="3"/>
      <c r="L19" s="3"/>
      <c r="M19" s="3"/>
      <c r="N19" s="3">
        <v>716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v>186</v>
      </c>
      <c r="Z19" s="3">
        <v>588</v>
      </c>
      <c r="AA19" s="3"/>
      <c r="AB19" s="3"/>
      <c r="AC19" s="3"/>
      <c r="AD19" s="3"/>
      <c r="AE19" s="3"/>
      <c r="AF19" s="3">
        <v>602</v>
      </c>
      <c r="AG19" s="3"/>
      <c r="AH19" s="3">
        <v>372</v>
      </c>
      <c r="AI19" s="3"/>
      <c r="AJ19" s="3">
        <v>93</v>
      </c>
      <c r="AK19" s="3">
        <v>1396</v>
      </c>
      <c r="AL19" s="3">
        <v>186</v>
      </c>
      <c r="AM19" s="3"/>
      <c r="AN19" s="3"/>
      <c r="AO19" s="3"/>
      <c r="AP19" s="3">
        <v>465</v>
      </c>
      <c r="AQ19" s="3"/>
      <c r="AR19" s="3"/>
      <c r="AS19" s="3"/>
      <c r="AT19" s="3">
        <v>240</v>
      </c>
      <c r="AU19" s="3"/>
      <c r="AV19" s="3"/>
      <c r="AW19" s="3"/>
      <c r="AX19" s="3"/>
      <c r="AY19" s="3"/>
      <c r="AZ19" s="3"/>
      <c r="BA19" s="3"/>
      <c r="BB19" s="3">
        <v>1023</v>
      </c>
      <c r="BC19" s="3"/>
      <c r="BD19" s="3">
        <v>712</v>
      </c>
      <c r="BE19" s="3">
        <v>923</v>
      </c>
      <c r="BF19" s="3">
        <v>2899</v>
      </c>
      <c r="BG19" s="3"/>
      <c r="BH19" s="3"/>
      <c r="BI19" s="3">
        <v>93</v>
      </c>
      <c r="BJ19" s="3">
        <v>697</v>
      </c>
      <c r="BK19" s="3"/>
      <c r="BL19" s="3"/>
      <c r="BM19" s="3"/>
      <c r="BN19" s="3"/>
      <c r="BO19" s="3">
        <v>5200</v>
      </c>
      <c r="BP19" s="3">
        <v>5366</v>
      </c>
      <c r="BQ19" s="3"/>
      <c r="BR19" s="3"/>
      <c r="BS19" s="3"/>
      <c r="BT19" s="3">
        <v>103</v>
      </c>
      <c r="BU19" s="3">
        <v>329</v>
      </c>
      <c r="BV19" s="3"/>
      <c r="BW19" s="3">
        <v>196</v>
      </c>
      <c r="BX19" s="3">
        <v>279</v>
      </c>
      <c r="BY19" s="3"/>
      <c r="BZ19" s="3"/>
      <c r="CA19" s="3"/>
      <c r="CB19" s="3">
        <v>93</v>
      </c>
      <c r="CC19" s="3"/>
      <c r="CD19" s="3">
        <v>93</v>
      </c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>
        <v>13960</v>
      </c>
      <c r="CU19" s="3"/>
      <c r="CV19" s="3"/>
      <c r="CW19" s="3"/>
      <c r="CX19" s="3"/>
      <c r="CY19" s="3"/>
      <c r="CZ19" s="3">
        <v>392</v>
      </c>
      <c r="DA19" s="3"/>
      <c r="DB19" s="3"/>
      <c r="DC19" s="3">
        <v>1116</v>
      </c>
      <c r="DD19" s="3">
        <v>14</v>
      </c>
      <c r="DE19" s="3"/>
      <c r="DF19" s="3"/>
      <c r="DG19" s="3"/>
      <c r="DH19" s="3"/>
      <c r="DI19" s="3"/>
      <c r="DJ19" s="3">
        <v>1130</v>
      </c>
      <c r="DK19" s="3"/>
      <c r="DL19" s="3"/>
      <c r="DM19" s="3"/>
      <c r="DN19" s="3"/>
      <c r="DO19" s="3"/>
      <c r="DP19" s="3"/>
      <c r="DQ19" s="3"/>
      <c r="DR19" s="3">
        <v>95</v>
      </c>
      <c r="DS19" s="3"/>
      <c r="DT19" s="3"/>
      <c r="DU19" s="3">
        <v>3178</v>
      </c>
      <c r="DV19" s="3"/>
      <c r="DW19" s="3"/>
      <c r="DX19" s="3"/>
      <c r="DY19" s="3"/>
      <c r="DZ19" s="3"/>
      <c r="EA19" s="3"/>
      <c r="EB19" s="3"/>
      <c r="EC19" s="3">
        <v>11581</v>
      </c>
      <c r="ED19" s="3"/>
      <c r="EE19" s="3">
        <v>333</v>
      </c>
      <c r="EF19" s="3"/>
      <c r="EG19" s="3"/>
      <c r="EH19" s="3">
        <v>468</v>
      </c>
      <c r="EI19" s="3"/>
      <c r="EJ19" s="3"/>
      <c r="EK19" s="3">
        <v>93</v>
      </c>
      <c r="EL19" s="3"/>
      <c r="EM19" s="3"/>
      <c r="EN19" s="3"/>
      <c r="EO19" s="3"/>
      <c r="EP19" s="3"/>
      <c r="EQ19" s="3"/>
      <c r="ER19" s="3"/>
      <c r="ES19" s="3">
        <v>1340</v>
      </c>
      <c r="ET19" s="3"/>
      <c r="EU19" s="3"/>
      <c r="EV19" s="3"/>
      <c r="EX19" s="2">
        <f t="shared" si="1"/>
        <v>0.01300179636372171</v>
      </c>
    </row>
    <row r="20" spans="1:154" ht="12.75">
      <c r="A20" s="6" t="s">
        <v>16</v>
      </c>
      <c r="B20" s="4">
        <f t="shared" si="0"/>
        <v>30009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1575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>
        <v>378</v>
      </c>
      <c r="AK20" s="3"/>
      <c r="AL20" s="3">
        <v>189</v>
      </c>
      <c r="AM20" s="3"/>
      <c r="AN20" s="3"/>
      <c r="AO20" s="3"/>
      <c r="AP20" s="3">
        <v>1388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>
        <v>880</v>
      </c>
      <c r="BE20" s="3"/>
      <c r="BF20" s="3">
        <v>189</v>
      </c>
      <c r="BG20" s="3"/>
      <c r="BH20" s="3"/>
      <c r="BI20" s="3">
        <v>1193</v>
      </c>
      <c r="BJ20" s="3">
        <v>1258</v>
      </c>
      <c r="BK20" s="3"/>
      <c r="BL20" s="3">
        <v>251</v>
      </c>
      <c r="BM20" s="3"/>
      <c r="BN20" s="3"/>
      <c r="BO20" s="3"/>
      <c r="BP20" s="3"/>
      <c r="BQ20" s="3"/>
      <c r="BR20" s="3"/>
      <c r="BS20" s="3"/>
      <c r="BT20" s="3"/>
      <c r="BU20" s="3">
        <v>440</v>
      </c>
      <c r="BV20" s="3"/>
      <c r="BW20" s="3"/>
      <c r="BX20" s="3">
        <v>880</v>
      </c>
      <c r="BY20" s="3">
        <v>6275</v>
      </c>
      <c r="BZ20" s="3"/>
      <c r="CA20" s="3"/>
      <c r="CB20" s="3">
        <v>691</v>
      </c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>
        <v>57</v>
      </c>
      <c r="DU20" s="3"/>
      <c r="DV20" s="3"/>
      <c r="DW20" s="3"/>
      <c r="DX20" s="3"/>
      <c r="DY20" s="3"/>
      <c r="DZ20" s="3"/>
      <c r="EA20" s="3">
        <v>7182</v>
      </c>
      <c r="EB20" s="3"/>
      <c r="EC20" s="3"/>
      <c r="ED20" s="3"/>
      <c r="EE20" s="3"/>
      <c r="EF20" s="3"/>
      <c r="EG20" s="3"/>
      <c r="EH20" s="3">
        <v>378</v>
      </c>
      <c r="EI20" s="3"/>
      <c r="EJ20" s="3"/>
      <c r="EK20" s="3">
        <v>189</v>
      </c>
      <c r="EL20" s="3"/>
      <c r="EM20" s="3"/>
      <c r="EN20" s="3"/>
      <c r="EO20" s="3"/>
      <c r="EP20" s="3">
        <v>6616</v>
      </c>
      <c r="EQ20" s="3"/>
      <c r="ER20" s="3"/>
      <c r="ES20" s="3"/>
      <c r="ET20" s="3"/>
      <c r="EU20" s="3"/>
      <c r="EV20" s="3"/>
      <c r="EX20" s="2">
        <f t="shared" si="1"/>
        <v>0.0065215435428047875</v>
      </c>
    </row>
    <row r="21" spans="1:154" ht="12.75">
      <c r="A21" s="6" t="s">
        <v>17</v>
      </c>
      <c r="B21" s="4">
        <f t="shared" si="0"/>
        <v>100623</v>
      </c>
      <c r="C21" s="3"/>
      <c r="D21" s="3"/>
      <c r="E21" s="3"/>
      <c r="F21" s="3"/>
      <c r="G21" s="3"/>
      <c r="H21" s="3">
        <v>1340</v>
      </c>
      <c r="I21" s="3"/>
      <c r="J21" s="3"/>
      <c r="K21" s="3"/>
      <c r="L21" s="3"/>
      <c r="M21" s="3"/>
      <c r="N21" s="3"/>
      <c r="O21" s="3">
        <v>86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>15993+1760</f>
        <v>17753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>
        <v>78</v>
      </c>
      <c r="AQ21" s="3"/>
      <c r="AR21" s="3"/>
      <c r="AS21" s="3"/>
      <c r="AT21" s="3"/>
      <c r="AU21" s="3"/>
      <c r="AV21" s="3"/>
      <c r="AW21" s="3">
        <f>10044+1525</f>
        <v>11569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>
        <f>13036+3815</f>
        <v>16851</v>
      </c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>
        <f>4907+2084</f>
        <v>6991</v>
      </c>
      <c r="CT21" s="3"/>
      <c r="CU21" s="3">
        <f>12521+5308</f>
        <v>17829</v>
      </c>
      <c r="CV21" s="3"/>
      <c r="CW21" s="3"/>
      <c r="CX21" s="3"/>
      <c r="CY21" s="3"/>
      <c r="CZ21" s="3">
        <f>60+393</f>
        <v>453</v>
      </c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>
        <v>26616</v>
      </c>
      <c r="DY21" s="3"/>
      <c r="DZ21" s="3"/>
      <c r="EA21" s="3"/>
      <c r="EB21" s="3"/>
      <c r="EC21" s="3"/>
      <c r="ED21" s="3"/>
      <c r="EE21" s="3">
        <v>86</v>
      </c>
      <c r="EF21" s="3"/>
      <c r="EG21" s="3"/>
      <c r="EH21" s="3">
        <v>86</v>
      </c>
      <c r="EI21" s="3"/>
      <c r="EJ21" s="3"/>
      <c r="EK21" s="3"/>
      <c r="EL21" s="3">
        <v>885</v>
      </c>
      <c r="EM21" s="3"/>
      <c r="EN21" s="3"/>
      <c r="EO21" s="3"/>
      <c r="EP21" s="3"/>
      <c r="EQ21" s="3"/>
      <c r="ER21" s="3"/>
      <c r="ES21" s="3"/>
      <c r="ET21" s="3"/>
      <c r="EU21" s="3"/>
      <c r="EV21" s="3"/>
      <c r="EX21" s="2">
        <f t="shared" si="1"/>
        <v>0.02186734899222387</v>
      </c>
    </row>
    <row r="22" spans="1:154" ht="12.75">
      <c r="A22" s="6" t="s">
        <v>18</v>
      </c>
      <c r="B22" s="4">
        <f t="shared" si="0"/>
        <v>16128</v>
      </c>
      <c r="C22" s="3"/>
      <c r="D22" s="3">
        <v>156</v>
      </c>
      <c r="E22" s="3"/>
      <c r="F22" s="3"/>
      <c r="G22" s="3"/>
      <c r="H22" s="3"/>
      <c r="I22" s="3"/>
      <c r="J22" s="3"/>
      <c r="K22" s="3">
        <v>12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v>12</v>
      </c>
      <c r="Z22" s="3"/>
      <c r="AA22" s="3"/>
      <c r="AB22" s="3"/>
      <c r="AC22" s="3"/>
      <c r="AD22" s="3"/>
      <c r="AE22" s="3"/>
      <c r="AF22" s="3">
        <v>162</v>
      </c>
      <c r="AG22" s="3"/>
      <c r="AH22" s="3">
        <v>10</v>
      </c>
      <c r="AI22" s="3"/>
      <c r="AJ22" s="3">
        <v>168</v>
      </c>
      <c r="AK22" s="3"/>
      <c r="AL22" s="3"/>
      <c r="AM22" s="3"/>
      <c r="AN22" s="3"/>
      <c r="AO22" s="3"/>
      <c r="AP22" s="3">
        <v>504</v>
      </c>
      <c r="AQ22" s="3"/>
      <c r="AR22" s="3"/>
      <c r="AS22" s="3"/>
      <c r="AT22" s="3">
        <v>109</v>
      </c>
      <c r="AU22" s="3"/>
      <c r="AV22" s="3"/>
      <c r="AW22" s="3">
        <v>120</v>
      </c>
      <c r="AX22" s="3">
        <v>564</v>
      </c>
      <c r="AY22" s="3"/>
      <c r="AZ22" s="3"/>
      <c r="BA22" s="3"/>
      <c r="BB22" s="3"/>
      <c r="BC22" s="3"/>
      <c r="BD22" s="3">
        <v>34</v>
      </c>
      <c r="BE22" s="3"/>
      <c r="BF22" s="3">
        <v>12</v>
      </c>
      <c r="BG22" s="3">
        <v>96</v>
      </c>
      <c r="BH22" s="3"/>
      <c r="BI22" s="3">
        <v>131</v>
      </c>
      <c r="BJ22" s="3">
        <v>424</v>
      </c>
      <c r="BK22" s="3"/>
      <c r="BL22" s="3"/>
      <c r="BM22" s="3"/>
      <c r="BN22" s="3"/>
      <c r="BO22" s="3"/>
      <c r="BP22" s="3">
        <v>432</v>
      </c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>
        <v>1912</v>
      </c>
      <c r="CB22" s="3">
        <v>180</v>
      </c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>
        <v>7788</v>
      </c>
      <c r="CN22" s="3"/>
      <c r="CO22" s="3"/>
      <c r="CP22" s="3">
        <v>1002</v>
      </c>
      <c r="CQ22" s="3"/>
      <c r="CR22" s="3"/>
      <c r="CS22" s="3"/>
      <c r="CT22" s="3"/>
      <c r="CU22" s="3"/>
      <c r="CV22" s="3"/>
      <c r="CW22" s="3"/>
      <c r="CX22" s="3"/>
      <c r="CY22" s="3">
        <v>24</v>
      </c>
      <c r="CZ22" s="3">
        <v>944</v>
      </c>
      <c r="DA22" s="3">
        <v>24</v>
      </c>
      <c r="DB22" s="3"/>
      <c r="DC22" s="3"/>
      <c r="DD22" s="3"/>
      <c r="DE22" s="3"/>
      <c r="DF22" s="3">
        <v>41</v>
      </c>
      <c r="DG22" s="3"/>
      <c r="DH22" s="3"/>
      <c r="DI22" s="3">
        <v>600</v>
      </c>
      <c r="DJ22" s="3"/>
      <c r="DK22" s="3"/>
      <c r="DL22" s="3"/>
      <c r="DM22" s="3"/>
      <c r="DN22" s="3"/>
      <c r="DO22" s="3"/>
      <c r="DP22" s="3"/>
      <c r="DQ22" s="3"/>
      <c r="DR22" s="3">
        <v>24</v>
      </c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>
        <v>12</v>
      </c>
      <c r="EF22" s="3"/>
      <c r="EG22" s="3"/>
      <c r="EH22" s="3">
        <v>99</v>
      </c>
      <c r="EI22" s="3"/>
      <c r="EJ22" s="3"/>
      <c r="EK22" s="3">
        <v>12</v>
      </c>
      <c r="EL22" s="3"/>
      <c r="EM22" s="3"/>
      <c r="EN22" s="3">
        <v>520</v>
      </c>
      <c r="EO22" s="3"/>
      <c r="EP22" s="3"/>
      <c r="EQ22" s="3"/>
      <c r="ER22" s="3"/>
      <c r="ES22" s="3"/>
      <c r="ET22" s="3"/>
      <c r="EU22" s="3"/>
      <c r="EV22" s="3"/>
      <c r="EX22" s="2">
        <f t="shared" si="1"/>
        <v>0.0035049303295129996</v>
      </c>
    </row>
    <row r="23" spans="1:154" ht="12.75">
      <c r="A23" s="6" t="s">
        <v>19</v>
      </c>
      <c r="B23" s="4">
        <f t="shared" si="0"/>
        <v>7126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130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>
        <v>5656</v>
      </c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>
        <v>1340</v>
      </c>
      <c r="EM23" s="3"/>
      <c r="EN23" s="3"/>
      <c r="EO23" s="3"/>
      <c r="EP23" s="3"/>
      <c r="EQ23" s="3"/>
      <c r="ER23" s="3"/>
      <c r="ES23" s="3"/>
      <c r="ET23" s="3"/>
      <c r="EU23" s="3"/>
      <c r="EV23" s="3"/>
      <c r="EX23" s="2">
        <f t="shared" si="1"/>
        <v>0.0015486193903837822</v>
      </c>
    </row>
    <row r="24" spans="1:154" ht="12.75">
      <c r="A24" s="6" t="s">
        <v>20</v>
      </c>
      <c r="B24" s="4">
        <f t="shared" si="0"/>
        <v>124938</v>
      </c>
      <c r="C24" s="3"/>
      <c r="D24" s="3"/>
      <c r="E24" s="3"/>
      <c r="F24" s="3">
        <v>15783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>
        <v>802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v>-225</v>
      </c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>
        <v>2363</v>
      </c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>
        <v>9600</v>
      </c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>
        <v>23958</v>
      </c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>
        <v>30639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>
        <v>30974</v>
      </c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>
        <v>11044</v>
      </c>
      <c r="EV24" s="3"/>
      <c r="EX24" s="2">
        <f t="shared" si="1"/>
        <v>0.02715147479592604</v>
      </c>
    </row>
    <row r="25" spans="1:154" ht="12.75">
      <c r="A25" s="6" t="s">
        <v>21</v>
      </c>
      <c r="B25" s="4">
        <f t="shared" si="0"/>
        <v>32878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>
        <v>42</v>
      </c>
      <c r="AG25" s="3"/>
      <c r="AH25" s="3"/>
      <c r="AI25" s="3"/>
      <c r="AJ25" s="3"/>
      <c r="AK25" s="3"/>
      <c r="AL25" s="3">
        <v>1966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>
        <v>140</v>
      </c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>
        <v>12834</v>
      </c>
      <c r="DI25" s="3"/>
      <c r="DJ25" s="3">
        <v>42</v>
      </c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>
        <v>7729</v>
      </c>
      <c r="DW25" s="3"/>
      <c r="DX25" s="3"/>
      <c r="DY25" s="3"/>
      <c r="DZ25" s="3"/>
      <c r="EA25" s="3"/>
      <c r="EB25" s="3">
        <v>4392</v>
      </c>
      <c r="EC25" s="3"/>
      <c r="ED25" s="3"/>
      <c r="EE25" s="3">
        <v>3225</v>
      </c>
      <c r="EF25" s="3"/>
      <c r="EG25" s="3"/>
      <c r="EH25" s="3"/>
      <c r="EI25" s="3"/>
      <c r="EJ25" s="3"/>
      <c r="EK25" s="3"/>
      <c r="EL25" s="3"/>
      <c r="EM25" s="3"/>
      <c r="EN25" s="3"/>
      <c r="EO25" s="3">
        <v>2508</v>
      </c>
      <c r="EP25" s="3"/>
      <c r="EQ25" s="3"/>
      <c r="ER25" s="3"/>
      <c r="ES25" s="3"/>
      <c r="ET25" s="3"/>
      <c r="EU25" s="3"/>
      <c r="EV25" s="3"/>
      <c r="EX25" s="2">
        <f t="shared" si="1"/>
        <v>0.007145033443311534</v>
      </c>
    </row>
    <row r="26" spans="1:154" ht="12.75">
      <c r="A26" s="6" t="s">
        <v>22</v>
      </c>
      <c r="B26" s="4">
        <f t="shared" si="0"/>
        <v>130903</v>
      </c>
      <c r="C26" s="3">
        <v>236</v>
      </c>
      <c r="D26" s="3">
        <v>1649</v>
      </c>
      <c r="E26" s="3"/>
      <c r="F26" s="3"/>
      <c r="G26" s="3"/>
      <c r="H26" s="3"/>
      <c r="I26" s="3"/>
      <c r="J26" s="3"/>
      <c r="K26" s="3">
        <v>890</v>
      </c>
      <c r="L26" s="3"/>
      <c r="M26" s="3"/>
      <c r="N26" s="3">
        <v>2000</v>
      </c>
      <c r="O26" s="3">
        <v>1101</v>
      </c>
      <c r="P26" s="3"/>
      <c r="Q26" s="3"/>
      <c r="R26" s="3"/>
      <c r="S26" s="3"/>
      <c r="T26" s="3"/>
      <c r="U26" s="3"/>
      <c r="V26" s="3"/>
      <c r="W26" s="3"/>
      <c r="X26" s="3"/>
      <c r="Y26" s="3">
        <v>1549</v>
      </c>
      <c r="Z26" s="3"/>
      <c r="AA26" s="3"/>
      <c r="AB26" s="3"/>
      <c r="AC26" s="3"/>
      <c r="AD26" s="3"/>
      <c r="AE26" s="3"/>
      <c r="AF26" s="3">
        <v>1561</v>
      </c>
      <c r="AG26" s="3"/>
      <c r="AH26" s="3">
        <v>4181</v>
      </c>
      <c r="AI26" s="3"/>
      <c r="AJ26" s="3">
        <v>374</v>
      </c>
      <c r="AK26" s="3">
        <v>3420</v>
      </c>
      <c r="AL26" s="3">
        <v>1984</v>
      </c>
      <c r="AM26" s="3"/>
      <c r="AN26" s="3">
        <v>10873</v>
      </c>
      <c r="AO26" s="3"/>
      <c r="AP26" s="3">
        <v>1877</v>
      </c>
      <c r="AQ26" s="3"/>
      <c r="AR26" s="3"/>
      <c r="AS26" s="3"/>
      <c r="AT26" s="3">
        <v>824</v>
      </c>
      <c r="AU26" s="3"/>
      <c r="AV26" s="3"/>
      <c r="AW26" s="3"/>
      <c r="AX26" s="3"/>
      <c r="AY26" s="3"/>
      <c r="AZ26" s="3"/>
      <c r="BA26" s="3"/>
      <c r="BB26" s="3">
        <v>5698</v>
      </c>
      <c r="BC26" s="3">
        <v>472</v>
      </c>
      <c r="BD26" s="3">
        <v>3092</v>
      </c>
      <c r="BE26" s="3">
        <v>508</v>
      </c>
      <c r="BF26" s="3">
        <v>2969</v>
      </c>
      <c r="BG26" s="3"/>
      <c r="BH26" s="3"/>
      <c r="BI26" s="3">
        <v>3217</v>
      </c>
      <c r="BJ26" s="3">
        <v>1121</v>
      </c>
      <c r="BK26" s="3"/>
      <c r="BL26" s="3">
        <v>6857</v>
      </c>
      <c r="BM26" s="3"/>
      <c r="BN26" s="3"/>
      <c r="BO26" s="3">
        <v>2048</v>
      </c>
      <c r="BP26" s="3">
        <v>5120</v>
      </c>
      <c r="BQ26" s="3"/>
      <c r="BR26" s="3"/>
      <c r="BS26" s="3">
        <v>281</v>
      </c>
      <c r="BT26" s="3"/>
      <c r="BU26" s="3">
        <v>2662</v>
      </c>
      <c r="BV26" s="3"/>
      <c r="BW26" s="3">
        <v>2384</v>
      </c>
      <c r="BX26" s="3">
        <v>1756</v>
      </c>
      <c r="BY26" s="3"/>
      <c r="BZ26" s="3"/>
      <c r="CA26" s="3"/>
      <c r="CB26" s="3">
        <v>2174</v>
      </c>
      <c r="CC26" s="3"/>
      <c r="CD26" s="3">
        <v>499</v>
      </c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>
        <v>4572</v>
      </c>
      <c r="DD26" s="3"/>
      <c r="DE26" s="3"/>
      <c r="DF26" s="3"/>
      <c r="DG26" s="3"/>
      <c r="DH26" s="3">
        <v>250</v>
      </c>
      <c r="DI26" s="3"/>
      <c r="DJ26" s="3">
        <v>244</v>
      </c>
      <c r="DK26" s="3"/>
      <c r="DL26" s="3"/>
      <c r="DM26" s="3">
        <v>1436</v>
      </c>
      <c r="DN26" s="3"/>
      <c r="DO26" s="3"/>
      <c r="DP26" s="3"/>
      <c r="DQ26" s="3"/>
      <c r="DR26" s="3">
        <v>3736</v>
      </c>
      <c r="DS26" s="3">
        <v>1586</v>
      </c>
      <c r="DT26" s="3">
        <v>1788</v>
      </c>
      <c r="DU26" s="3"/>
      <c r="DV26" s="3"/>
      <c r="DW26" s="3"/>
      <c r="DX26" s="3"/>
      <c r="DY26" s="3"/>
      <c r="DZ26" s="3"/>
      <c r="EA26" s="3"/>
      <c r="EB26" s="3"/>
      <c r="EC26" s="3">
        <v>658</v>
      </c>
      <c r="ED26" s="3"/>
      <c r="EE26" s="3">
        <v>2110</v>
      </c>
      <c r="EF26" s="3"/>
      <c r="EG26" s="3">
        <v>17534</v>
      </c>
      <c r="EH26" s="3">
        <v>2038</v>
      </c>
      <c r="EI26" s="3"/>
      <c r="EJ26" s="3"/>
      <c r="EK26" s="3">
        <v>2944</v>
      </c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>
        <v>18630</v>
      </c>
      <c r="EX26" s="2">
        <f t="shared" si="1"/>
        <v>0.028447786143616084</v>
      </c>
    </row>
    <row r="27" spans="1:154" ht="12.75">
      <c r="A27" s="6" t="s">
        <v>23</v>
      </c>
      <c r="B27" s="4">
        <f t="shared" si="0"/>
        <v>49486</v>
      </c>
      <c r="C27" s="3"/>
      <c r="D27" s="3"/>
      <c r="E27" s="3"/>
      <c r="F27" s="3"/>
      <c r="G27" s="3"/>
      <c r="H27" s="3"/>
      <c r="I27" s="3"/>
      <c r="J27" s="3"/>
      <c r="K27" s="3">
        <v>118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818</v>
      </c>
      <c r="Z27" s="3"/>
      <c r="AA27" s="3"/>
      <c r="AB27" s="3"/>
      <c r="AC27" s="3"/>
      <c r="AD27" s="3"/>
      <c r="AE27" s="3"/>
      <c r="AF27" s="3">
        <v>118</v>
      </c>
      <c r="AG27" s="3"/>
      <c r="AH27" s="3"/>
      <c r="AI27" s="3"/>
      <c r="AJ27" s="3">
        <v>357</v>
      </c>
      <c r="AK27" s="3">
        <v>118</v>
      </c>
      <c r="AL27" s="3">
        <v>273</v>
      </c>
      <c r="AM27" s="3"/>
      <c r="AN27" s="3"/>
      <c r="AO27" s="3"/>
      <c r="AP27" s="3">
        <v>1005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>
        <v>462</v>
      </c>
      <c r="BE27" s="3"/>
      <c r="BF27" s="3">
        <v>273</v>
      </c>
      <c r="BG27" s="3"/>
      <c r="BH27" s="3">
        <v>11856</v>
      </c>
      <c r="BI27" s="3">
        <v>462</v>
      </c>
      <c r="BJ27" s="3">
        <v>954</v>
      </c>
      <c r="BK27" s="3"/>
      <c r="BL27" s="3">
        <v>77</v>
      </c>
      <c r="BM27" s="3"/>
      <c r="BN27" s="3"/>
      <c r="BO27" s="3"/>
      <c r="BP27" s="3"/>
      <c r="BQ27" s="3"/>
      <c r="BR27" s="3"/>
      <c r="BS27" s="3"/>
      <c r="BT27" s="3"/>
      <c r="BU27" s="3">
        <v>349</v>
      </c>
      <c r="BV27" s="3"/>
      <c r="BW27" s="3"/>
      <c r="BX27" s="3">
        <v>676</v>
      </c>
      <c r="BY27" s="3">
        <v>1925</v>
      </c>
      <c r="BZ27" s="3"/>
      <c r="CA27" s="3"/>
      <c r="CB27" s="3">
        <v>308</v>
      </c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>
        <v>2232</v>
      </c>
      <c r="CW27" s="3"/>
      <c r="CX27" s="3"/>
      <c r="CY27" s="3"/>
      <c r="CZ27" s="3"/>
      <c r="DA27" s="3"/>
      <c r="DB27" s="3"/>
      <c r="DC27" s="3"/>
      <c r="DD27" s="3">
        <v>472</v>
      </c>
      <c r="DE27" s="3"/>
      <c r="DF27" s="3"/>
      <c r="DG27" s="3"/>
      <c r="DH27" s="3"/>
      <c r="DI27" s="3"/>
      <c r="DJ27" s="3">
        <v>118</v>
      </c>
      <c r="DK27" s="3"/>
      <c r="DL27" s="3"/>
      <c r="DM27" s="3"/>
      <c r="DN27" s="3"/>
      <c r="DO27" s="3"/>
      <c r="DP27" s="3"/>
      <c r="DQ27" s="3">
        <v>2480</v>
      </c>
      <c r="DR27" s="3">
        <v>5550</v>
      </c>
      <c r="DS27" s="3"/>
      <c r="DT27" s="3">
        <v>992</v>
      </c>
      <c r="DU27" s="3"/>
      <c r="DV27" s="3"/>
      <c r="DW27" s="3"/>
      <c r="DX27" s="3"/>
      <c r="DY27" s="3"/>
      <c r="DZ27" s="3"/>
      <c r="EA27" s="3">
        <v>5890</v>
      </c>
      <c r="EB27" s="3"/>
      <c r="EC27" s="3"/>
      <c r="ED27" s="3"/>
      <c r="EE27" s="3"/>
      <c r="EF27" s="3"/>
      <c r="EG27" s="3"/>
      <c r="EH27" s="3">
        <v>405</v>
      </c>
      <c r="EI27" s="3"/>
      <c r="EJ27" s="3"/>
      <c r="EK27" s="3">
        <v>154</v>
      </c>
      <c r="EL27" s="3"/>
      <c r="EM27" s="3"/>
      <c r="EN27" s="3"/>
      <c r="EO27" s="3"/>
      <c r="EP27" s="3">
        <v>11044</v>
      </c>
      <c r="EQ27" s="3"/>
      <c r="ER27" s="3"/>
      <c r="ES27" s="3"/>
      <c r="ET27" s="3"/>
      <c r="EU27" s="3"/>
      <c r="EV27" s="3"/>
      <c r="EX27" s="2">
        <f t="shared" si="1"/>
        <v>0.010754277175488611</v>
      </c>
    </row>
    <row r="28" spans="1:154" ht="12.75">
      <c r="A28" s="6" t="s">
        <v>24</v>
      </c>
      <c r="B28" s="4">
        <f t="shared" si="0"/>
        <v>32772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>
        <v>1952</v>
      </c>
      <c r="BB28" s="3"/>
      <c r="BC28" s="3">
        <v>2410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>
        <v>28070</v>
      </c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>
        <v>340</v>
      </c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X28" s="2">
        <f t="shared" si="1"/>
        <v>0.007121997566889883</v>
      </c>
    </row>
    <row r="29" spans="1:154" ht="12.75">
      <c r="A29" s="6" t="s">
        <v>25</v>
      </c>
      <c r="B29" s="4">
        <f t="shared" si="0"/>
        <v>97998</v>
      </c>
      <c r="C29" s="3"/>
      <c r="D29" s="3"/>
      <c r="E29" s="3"/>
      <c r="F29" s="3"/>
      <c r="G29" s="3">
        <v>18630</v>
      </c>
      <c r="H29" s="3"/>
      <c r="I29" s="3">
        <v>681</v>
      </c>
      <c r="J29" s="3"/>
      <c r="K29" s="3">
        <v>106</v>
      </c>
      <c r="L29" s="3"/>
      <c r="M29" s="3"/>
      <c r="N29" s="3"/>
      <c r="O29" s="3"/>
      <c r="P29" s="3">
        <v>3774</v>
      </c>
      <c r="Q29" s="3"/>
      <c r="R29" s="3"/>
      <c r="S29" s="3"/>
      <c r="T29" s="3"/>
      <c r="U29" s="3"/>
      <c r="V29" s="3"/>
      <c r="W29" s="3"/>
      <c r="X29" s="3"/>
      <c r="Y29" s="3">
        <v>69</v>
      </c>
      <c r="Z29" s="3"/>
      <c r="AA29" s="3"/>
      <c r="AB29" s="3"/>
      <c r="AC29" s="3"/>
      <c r="AD29" s="3"/>
      <c r="AE29" s="3"/>
      <c r="AF29" s="3">
        <v>186</v>
      </c>
      <c r="AG29" s="3"/>
      <c r="AH29" s="3"/>
      <c r="AI29" s="3"/>
      <c r="AJ29" s="3"/>
      <c r="AK29" s="3"/>
      <c r="AL29" s="3">
        <v>73</v>
      </c>
      <c r="AM29" s="3"/>
      <c r="AN29" s="3"/>
      <c r="AO29" s="3"/>
      <c r="AP29" s="3">
        <v>5629</v>
      </c>
      <c r="AQ29" s="3">
        <v>520</v>
      </c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>
        <v>587</v>
      </c>
      <c r="BC29" s="3"/>
      <c r="BD29" s="3">
        <v>221</v>
      </c>
      <c r="BE29" s="3">
        <v>159</v>
      </c>
      <c r="BF29" s="3">
        <v>51</v>
      </c>
      <c r="BG29" s="3"/>
      <c r="BH29" s="3"/>
      <c r="BI29" s="3">
        <v>367</v>
      </c>
      <c r="BJ29" s="3">
        <v>1717</v>
      </c>
      <c r="BK29" s="3"/>
      <c r="BL29" s="3"/>
      <c r="BM29" s="3"/>
      <c r="BN29" s="3"/>
      <c r="BO29" s="3">
        <v>1042</v>
      </c>
      <c r="BP29" s="3">
        <v>11272</v>
      </c>
      <c r="BQ29" s="3"/>
      <c r="BR29" s="3">
        <v>23170</v>
      </c>
      <c r="BS29" s="3"/>
      <c r="BT29" s="3"/>
      <c r="BU29" s="3"/>
      <c r="BV29" s="3"/>
      <c r="BW29" s="3">
        <v>106</v>
      </c>
      <c r="BX29" s="3"/>
      <c r="BY29" s="3"/>
      <c r="BZ29" s="3"/>
      <c r="CA29" s="3"/>
      <c r="CB29" s="3">
        <v>360</v>
      </c>
      <c r="CC29" s="3"/>
      <c r="CD29" s="3"/>
      <c r="CE29" s="3"/>
      <c r="CF29" s="3"/>
      <c r="CG29" s="3"/>
      <c r="CH29" s="3">
        <v>19671</v>
      </c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>
        <v>1302</v>
      </c>
      <c r="DA29" s="3"/>
      <c r="DB29" s="3"/>
      <c r="DC29" s="3"/>
      <c r="DD29" s="3">
        <v>147</v>
      </c>
      <c r="DE29" s="3"/>
      <c r="DF29" s="3"/>
      <c r="DG29" s="3"/>
      <c r="DH29" s="3"/>
      <c r="DI29" s="3">
        <v>5098</v>
      </c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>
        <v>73</v>
      </c>
      <c r="EB29" s="3"/>
      <c r="EC29" s="3"/>
      <c r="ED29" s="3"/>
      <c r="EE29" s="3">
        <v>766</v>
      </c>
      <c r="EF29" s="3"/>
      <c r="EG29" s="3"/>
      <c r="EH29" s="3">
        <v>137</v>
      </c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>
        <v>2084</v>
      </c>
      <c r="EU29" s="3"/>
      <c r="EV29" s="3"/>
      <c r="EX29" s="2">
        <f t="shared" si="1"/>
        <v>0.021296885071404696</v>
      </c>
    </row>
    <row r="30" spans="1:154" ht="12.75">
      <c r="A30" s="6" t="s">
        <v>26</v>
      </c>
      <c r="B30" s="4">
        <f t="shared" si="0"/>
        <v>29160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>
        <v>130</v>
      </c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>
        <v>1800</v>
      </c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>
        <v>270</v>
      </c>
      <c r="DW30" s="3"/>
      <c r="DX30" s="3"/>
      <c r="DY30" s="3"/>
      <c r="DZ30" s="3"/>
      <c r="EA30" s="3"/>
      <c r="EB30" s="3"/>
      <c r="EC30" s="3"/>
      <c r="ED30" s="3"/>
      <c r="EE30" s="3">
        <v>540</v>
      </c>
      <c r="EF30" s="3"/>
      <c r="EG30" s="3"/>
      <c r="EH30" s="3"/>
      <c r="EI30" s="3"/>
      <c r="EJ30" s="3"/>
      <c r="EK30" s="3"/>
      <c r="EL30" s="3"/>
      <c r="EM30" s="3"/>
      <c r="EN30" s="3"/>
      <c r="EO30" s="3">
        <v>12521</v>
      </c>
      <c r="EP30" s="3"/>
      <c r="EQ30" s="3">
        <v>13899</v>
      </c>
      <c r="ER30" s="3"/>
      <c r="ES30" s="3"/>
      <c r="ET30" s="3"/>
      <c r="EU30" s="3"/>
      <c r="EV30" s="3"/>
      <c r="EX30" s="2">
        <f t="shared" si="1"/>
        <v>0.0063370392118427005</v>
      </c>
    </row>
    <row r="31" spans="1:154" ht="12.75">
      <c r="A31" s="6" t="s">
        <v>27</v>
      </c>
      <c r="B31" s="4">
        <f t="shared" si="0"/>
        <v>104672</v>
      </c>
      <c r="C31" s="3">
        <v>10002</v>
      </c>
      <c r="D31" s="3">
        <v>1715</v>
      </c>
      <c r="E31" s="3"/>
      <c r="F31" s="3"/>
      <c r="G31" s="3"/>
      <c r="H31" s="3"/>
      <c r="I31" s="3"/>
      <c r="J31" s="3"/>
      <c r="K31" s="3"/>
      <c r="L31" s="3"/>
      <c r="M31" s="3"/>
      <c r="N31" s="3">
        <v>913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455</v>
      </c>
      <c r="Z31" s="3"/>
      <c r="AA31" s="3"/>
      <c r="AB31" s="3"/>
      <c r="AC31" s="3"/>
      <c r="AD31" s="3"/>
      <c r="AE31" s="3"/>
      <c r="AF31" s="3">
        <v>3689</v>
      </c>
      <c r="AG31" s="3"/>
      <c r="AH31" s="3">
        <v>6723</v>
      </c>
      <c r="AI31" s="3"/>
      <c r="AJ31" s="3">
        <v>909</v>
      </c>
      <c r="AK31" s="3">
        <v>1262</v>
      </c>
      <c r="AL31" s="3">
        <v>6283</v>
      </c>
      <c r="AM31" s="3">
        <v>60</v>
      </c>
      <c r="AN31" s="3">
        <v>788</v>
      </c>
      <c r="AO31" s="3"/>
      <c r="AP31" s="3">
        <v>1365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>
        <v>9450</v>
      </c>
      <c r="BC31" s="3">
        <v>9098</v>
      </c>
      <c r="BD31" s="3">
        <v>1065</v>
      </c>
      <c r="BE31" s="3"/>
      <c r="BF31" s="3"/>
      <c r="BG31" s="3"/>
      <c r="BH31" s="3"/>
      <c r="BI31" s="3">
        <v>1518</v>
      </c>
      <c r="BJ31" s="3"/>
      <c r="BK31" s="3"/>
      <c r="BL31" s="3">
        <v>26289</v>
      </c>
      <c r="BM31" s="3"/>
      <c r="BN31" s="3"/>
      <c r="BO31" s="3"/>
      <c r="BP31" s="3"/>
      <c r="BQ31" s="3"/>
      <c r="BR31" s="3"/>
      <c r="BS31" s="3"/>
      <c r="BT31" s="3"/>
      <c r="BU31" s="3">
        <v>809</v>
      </c>
      <c r="BV31" s="3"/>
      <c r="BW31" s="3">
        <v>5683</v>
      </c>
      <c r="BX31" s="3">
        <v>909</v>
      </c>
      <c r="BY31" s="3"/>
      <c r="BZ31" s="3"/>
      <c r="CA31" s="3"/>
      <c r="CB31" s="3">
        <v>355</v>
      </c>
      <c r="CC31" s="3"/>
      <c r="CD31" s="3">
        <v>1821</v>
      </c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>
        <v>5460</v>
      </c>
      <c r="DD31" s="3"/>
      <c r="DE31" s="3"/>
      <c r="DF31" s="3"/>
      <c r="DG31" s="3"/>
      <c r="DH31" s="3"/>
      <c r="DI31" s="3"/>
      <c r="DJ31" s="3"/>
      <c r="DK31" s="3"/>
      <c r="DL31" s="3"/>
      <c r="DM31" s="3">
        <v>1882</v>
      </c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>
        <v>914</v>
      </c>
      <c r="EF31" s="3"/>
      <c r="EG31" s="3"/>
      <c r="EH31" s="3">
        <v>1364</v>
      </c>
      <c r="EI31" s="3"/>
      <c r="EJ31" s="3"/>
      <c r="EK31" s="3">
        <v>3891</v>
      </c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X31" s="2">
        <f t="shared" si="1"/>
        <v>0.02274727600761314</v>
      </c>
    </row>
    <row r="32" spans="1:154" ht="12.75">
      <c r="A32" s="6" t="s">
        <v>28</v>
      </c>
      <c r="B32" s="4">
        <f t="shared" si="0"/>
        <v>4374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v>467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>
        <v>2046</v>
      </c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>
        <v>512</v>
      </c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>
        <v>1349</v>
      </c>
      <c r="EM32" s="3"/>
      <c r="EN32" s="3"/>
      <c r="EO32" s="3"/>
      <c r="EP32" s="3"/>
      <c r="EQ32" s="3"/>
      <c r="ER32" s="3"/>
      <c r="ES32" s="3"/>
      <c r="ET32" s="3"/>
      <c r="EU32" s="3"/>
      <c r="EV32" s="3"/>
      <c r="EX32" s="2">
        <f t="shared" si="1"/>
        <v>0.0009505558817764051</v>
      </c>
    </row>
    <row r="33" spans="1:154" ht="12.75">
      <c r="A33" s="6" t="s">
        <v>30</v>
      </c>
      <c r="B33" s="4">
        <f t="shared" si="0"/>
        <v>38710</v>
      </c>
      <c r="C33" s="3"/>
      <c r="D33" s="3">
        <v>3005</v>
      </c>
      <c r="E33" s="3"/>
      <c r="F33" s="3"/>
      <c r="G33" s="3"/>
      <c r="H33" s="3"/>
      <c r="I33" s="3">
        <v>435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v>219</v>
      </c>
      <c r="Z33" s="3"/>
      <c r="AA33" s="3"/>
      <c r="AB33" s="3"/>
      <c r="AC33" s="3"/>
      <c r="AD33" s="3"/>
      <c r="AE33" s="3"/>
      <c r="AF33" s="3">
        <v>367</v>
      </c>
      <c r="AG33" s="3"/>
      <c r="AH33" s="3">
        <v>193</v>
      </c>
      <c r="AI33" s="3"/>
      <c r="AJ33" s="3">
        <v>825</v>
      </c>
      <c r="AK33" s="3"/>
      <c r="AL33" s="3"/>
      <c r="AM33" s="3"/>
      <c r="AN33" s="3"/>
      <c r="AO33" s="3">
        <v>2914</v>
      </c>
      <c r="AP33" s="3"/>
      <c r="AQ33" s="3"/>
      <c r="AR33" s="3"/>
      <c r="AS33" s="3"/>
      <c r="AT33" s="3">
        <v>166</v>
      </c>
      <c r="AU33" s="3"/>
      <c r="AV33" s="3"/>
      <c r="AW33" s="3">
        <v>254</v>
      </c>
      <c r="AX33" s="3"/>
      <c r="AY33" s="3"/>
      <c r="AZ33" s="3"/>
      <c r="BA33" s="3"/>
      <c r="BB33" s="3"/>
      <c r="BC33" s="3"/>
      <c r="BD33" s="3">
        <v>83</v>
      </c>
      <c r="BE33" s="3">
        <v>128</v>
      </c>
      <c r="BF33" s="3">
        <v>110</v>
      </c>
      <c r="BG33" s="3">
        <v>4800</v>
      </c>
      <c r="BH33" s="3"/>
      <c r="BI33" s="3">
        <v>534</v>
      </c>
      <c r="BJ33" s="3">
        <v>601</v>
      </c>
      <c r="BK33" s="3"/>
      <c r="BL33" s="3"/>
      <c r="BM33" s="3"/>
      <c r="BN33" s="3">
        <v>8894</v>
      </c>
      <c r="BO33" s="3"/>
      <c r="BP33" s="3"/>
      <c r="BQ33" s="3"/>
      <c r="BR33" s="3"/>
      <c r="BS33" s="3"/>
      <c r="BT33" s="3"/>
      <c r="BU33" s="3">
        <v>217</v>
      </c>
      <c r="BV33" s="3"/>
      <c r="BW33" s="3">
        <v>123</v>
      </c>
      <c r="BX33" s="3">
        <v>110</v>
      </c>
      <c r="BY33" s="3"/>
      <c r="BZ33" s="3"/>
      <c r="CA33" s="3">
        <v>498</v>
      </c>
      <c r="CB33" s="3">
        <v>109</v>
      </c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>
        <v>7341</v>
      </c>
      <c r="CN33" s="3"/>
      <c r="CO33" s="3"/>
      <c r="CP33" s="3">
        <v>148</v>
      </c>
      <c r="CQ33" s="3"/>
      <c r="CR33" s="3"/>
      <c r="CS33" s="3"/>
      <c r="CT33" s="3"/>
      <c r="CU33" s="3"/>
      <c r="CV33" s="3"/>
      <c r="CW33" s="3"/>
      <c r="CX33" s="3"/>
      <c r="CY33" s="3"/>
      <c r="CZ33" s="3">
        <v>1815</v>
      </c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>
        <v>352</v>
      </c>
      <c r="DO33" s="3">
        <v>3552</v>
      </c>
      <c r="DP33" s="3">
        <v>460</v>
      </c>
      <c r="DQ33" s="3"/>
      <c r="DR33" s="3">
        <v>154</v>
      </c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>
        <v>193</v>
      </c>
      <c r="EI33" s="3"/>
      <c r="EJ33" s="3"/>
      <c r="EK33" s="3">
        <v>110</v>
      </c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X33" s="2">
        <f t="shared" si="1"/>
        <v>0.008412441285680073</v>
      </c>
    </row>
    <row r="34" spans="1:154" ht="12.75">
      <c r="A34" s="6" t="s">
        <v>31</v>
      </c>
      <c r="B34" s="4">
        <f t="shared" si="0"/>
        <v>128489</v>
      </c>
      <c r="C34" s="3"/>
      <c r="D34" s="3">
        <v>2241</v>
      </c>
      <c r="E34" s="3"/>
      <c r="F34" s="3"/>
      <c r="G34" s="3"/>
      <c r="H34" s="3"/>
      <c r="I34" s="3"/>
      <c r="J34" s="3">
        <v>8036</v>
      </c>
      <c r="K34" s="3">
        <v>933</v>
      </c>
      <c r="L34" s="3"/>
      <c r="M34" s="3"/>
      <c r="N34" s="3"/>
      <c r="O34" s="3">
        <v>744</v>
      </c>
      <c r="P34" s="3"/>
      <c r="Q34" s="3">
        <v>744</v>
      </c>
      <c r="R34" s="3"/>
      <c r="S34" s="3"/>
      <c r="T34" s="3"/>
      <c r="U34" s="3"/>
      <c r="V34" s="3"/>
      <c r="W34" s="3"/>
      <c r="X34" s="3"/>
      <c r="Y34" s="3">
        <v>4951</v>
      </c>
      <c r="Z34" s="3"/>
      <c r="AA34" s="3"/>
      <c r="AB34" s="3"/>
      <c r="AC34" s="3"/>
      <c r="AD34" s="3"/>
      <c r="AE34" s="3"/>
      <c r="AF34" s="3">
        <v>1359</v>
      </c>
      <c r="AG34" s="3"/>
      <c r="AH34" s="3">
        <v>2695</v>
      </c>
      <c r="AI34" s="3"/>
      <c r="AJ34" s="3">
        <v>1422</v>
      </c>
      <c r="AK34" s="3">
        <v>1490</v>
      </c>
      <c r="AL34" s="3">
        <v>549</v>
      </c>
      <c r="AM34" s="3"/>
      <c r="AN34" s="3"/>
      <c r="AO34" s="3"/>
      <c r="AP34" s="3">
        <v>1314</v>
      </c>
      <c r="AQ34" s="3"/>
      <c r="AR34" s="3">
        <v>27257</v>
      </c>
      <c r="AS34" s="3"/>
      <c r="AT34" s="3">
        <v>4424</v>
      </c>
      <c r="AU34" s="3"/>
      <c r="AV34" s="3"/>
      <c r="AW34" s="3"/>
      <c r="AX34" s="3"/>
      <c r="AY34" s="3"/>
      <c r="AZ34" s="3"/>
      <c r="BA34" s="3"/>
      <c r="BB34" s="3"/>
      <c r="BC34" s="3"/>
      <c r="BD34" s="3">
        <v>5819</v>
      </c>
      <c r="BE34" s="3"/>
      <c r="BF34" s="3">
        <v>1078</v>
      </c>
      <c r="BG34" s="3"/>
      <c r="BH34" s="3"/>
      <c r="BI34" s="3">
        <v>3773</v>
      </c>
      <c r="BJ34" s="3">
        <v>2475</v>
      </c>
      <c r="BK34" s="3"/>
      <c r="BL34" s="3">
        <v>1078</v>
      </c>
      <c r="BM34" s="3"/>
      <c r="BN34" s="3"/>
      <c r="BO34" s="3"/>
      <c r="BP34" s="3"/>
      <c r="BQ34" s="3"/>
      <c r="BR34" s="3"/>
      <c r="BS34" s="3"/>
      <c r="BT34" s="3"/>
      <c r="BU34" s="3">
        <v>8292</v>
      </c>
      <c r="BV34" s="3"/>
      <c r="BW34" s="3">
        <v>2788</v>
      </c>
      <c r="BX34" s="3">
        <v>8270</v>
      </c>
      <c r="BY34" s="3">
        <v>4100</v>
      </c>
      <c r="BZ34" s="3">
        <v>2</v>
      </c>
      <c r="CA34" s="3"/>
      <c r="CB34" s="3">
        <v>7862</v>
      </c>
      <c r="CC34" s="3">
        <v>100</v>
      </c>
      <c r="CD34" s="3">
        <v>372</v>
      </c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>
        <v>538</v>
      </c>
      <c r="DA34" s="3"/>
      <c r="DB34" s="3"/>
      <c r="DC34" s="3">
        <v>2479</v>
      </c>
      <c r="DD34" s="3"/>
      <c r="DE34" s="3"/>
      <c r="DF34" s="3"/>
      <c r="DG34" s="3"/>
      <c r="DH34" s="3"/>
      <c r="DI34" s="3"/>
      <c r="DJ34" s="3"/>
      <c r="DK34" s="3">
        <v>3320</v>
      </c>
      <c r="DL34" s="3"/>
      <c r="DM34" s="3">
        <v>1871</v>
      </c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>
        <v>4264</v>
      </c>
      <c r="EB34" s="3"/>
      <c r="EC34" s="3">
        <v>1119</v>
      </c>
      <c r="ED34" s="3"/>
      <c r="EE34" s="3">
        <v>1508</v>
      </c>
      <c r="EF34" s="3"/>
      <c r="EG34" s="3"/>
      <c r="EH34" s="3">
        <v>4207</v>
      </c>
      <c r="EI34" s="3"/>
      <c r="EJ34" s="3"/>
      <c r="EK34" s="3">
        <v>5015</v>
      </c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X34" s="2">
        <f t="shared" si="1"/>
        <v>0.02792317665605133</v>
      </c>
    </row>
    <row r="35" spans="1:154" ht="12.75">
      <c r="A35" s="6" t="s">
        <v>29</v>
      </c>
      <c r="B35" s="4">
        <f t="shared" si="0"/>
        <v>72505</v>
      </c>
      <c r="C35" s="3"/>
      <c r="D35" s="3">
        <v>124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v>534</v>
      </c>
      <c r="R35" s="3"/>
      <c r="S35" s="3">
        <v>2558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1068</v>
      </c>
      <c r="AG35" s="3">
        <v>2080</v>
      </c>
      <c r="AH35" s="3">
        <v>944</v>
      </c>
      <c r="AI35" s="3"/>
      <c r="AJ35" s="3">
        <v>410</v>
      </c>
      <c r="AK35" s="3">
        <v>1068</v>
      </c>
      <c r="AL35" s="3">
        <v>535</v>
      </c>
      <c r="AM35" s="3">
        <v>7438</v>
      </c>
      <c r="AN35" s="3"/>
      <c r="AO35" s="3"/>
      <c r="AP35" s="3"/>
      <c r="AQ35" s="3"/>
      <c r="AR35" s="3"/>
      <c r="AS35" s="3">
        <v>16226</v>
      </c>
      <c r="AT35" s="3">
        <v>534</v>
      </c>
      <c r="AU35" s="3"/>
      <c r="AV35" s="3">
        <v>46</v>
      </c>
      <c r="AW35" s="3"/>
      <c r="AX35" s="3"/>
      <c r="AY35" s="3"/>
      <c r="AZ35" s="3"/>
      <c r="BA35" s="3"/>
      <c r="BB35" s="3">
        <v>676</v>
      </c>
      <c r="BC35" s="3">
        <v>906</v>
      </c>
      <c r="BD35" s="3">
        <v>775</v>
      </c>
      <c r="BE35" s="3"/>
      <c r="BF35" s="3"/>
      <c r="BG35" s="3"/>
      <c r="BH35" s="3"/>
      <c r="BI35" s="3">
        <v>907</v>
      </c>
      <c r="BJ35" s="3">
        <v>124</v>
      </c>
      <c r="BK35" s="3"/>
      <c r="BL35" s="3"/>
      <c r="BM35" s="3">
        <v>6047</v>
      </c>
      <c r="BN35" s="3"/>
      <c r="BO35" s="3"/>
      <c r="BP35" s="3"/>
      <c r="BQ35" s="3"/>
      <c r="BR35" s="3"/>
      <c r="BS35" s="3"/>
      <c r="BT35" s="3"/>
      <c r="BU35" s="3">
        <v>124</v>
      </c>
      <c r="BV35" s="3"/>
      <c r="BW35" s="3">
        <v>3524</v>
      </c>
      <c r="BX35" s="3">
        <v>2452</v>
      </c>
      <c r="BY35" s="3"/>
      <c r="BZ35" s="3"/>
      <c r="CA35" s="3"/>
      <c r="CB35" s="3">
        <v>125</v>
      </c>
      <c r="CC35" s="3"/>
      <c r="CD35" s="3">
        <v>410</v>
      </c>
      <c r="CE35" s="3"/>
      <c r="CF35" s="3"/>
      <c r="CG35" s="3"/>
      <c r="CH35" s="3"/>
      <c r="CI35" s="3"/>
      <c r="CJ35" s="3"/>
      <c r="CK35" s="3">
        <v>92</v>
      </c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>
        <v>1060</v>
      </c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>
        <v>17792</v>
      </c>
      <c r="DZ35" s="3"/>
      <c r="EA35" s="3"/>
      <c r="EB35" s="3"/>
      <c r="EC35" s="3"/>
      <c r="ED35" s="3"/>
      <c r="EE35" s="3">
        <v>409</v>
      </c>
      <c r="EF35" s="3"/>
      <c r="EG35" s="3"/>
      <c r="EH35" s="3">
        <v>456</v>
      </c>
      <c r="EI35" s="3"/>
      <c r="EJ35" s="3"/>
      <c r="EK35" s="3">
        <v>2259</v>
      </c>
      <c r="EL35" s="3"/>
      <c r="EM35" s="3">
        <v>802</v>
      </c>
      <c r="EN35" s="3"/>
      <c r="EO35" s="3"/>
      <c r="EP35" s="3"/>
      <c r="EQ35" s="3"/>
      <c r="ER35" s="3"/>
      <c r="ES35" s="3"/>
      <c r="ET35" s="3"/>
      <c r="EU35" s="3"/>
      <c r="EV35" s="3"/>
      <c r="EX35" s="2">
        <f t="shared" si="1"/>
        <v>0.01575675679199777</v>
      </c>
    </row>
    <row r="36" spans="1:154" ht="12.75">
      <c r="A36" s="6" t="s">
        <v>32</v>
      </c>
      <c r="B36" s="4">
        <f t="shared" si="0"/>
        <v>62869</v>
      </c>
      <c r="C36" s="3"/>
      <c r="D36" s="3">
        <v>678</v>
      </c>
      <c r="E36" s="3"/>
      <c r="F36" s="3"/>
      <c r="G36" s="3"/>
      <c r="H36" s="3">
        <v>1349</v>
      </c>
      <c r="I36" s="3"/>
      <c r="J36" s="3"/>
      <c r="K36" s="3"/>
      <c r="L36" s="3"/>
      <c r="M36" s="3"/>
      <c r="N36" s="3"/>
      <c r="O36" s="3">
        <v>142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>
        <v>98</v>
      </c>
      <c r="AI36" s="3"/>
      <c r="AJ36" s="3"/>
      <c r="AK36" s="3"/>
      <c r="AL36" s="3">
        <v>142</v>
      </c>
      <c r="AM36" s="3"/>
      <c r="AN36" s="3"/>
      <c r="AO36" s="3"/>
      <c r="AP36" s="3">
        <v>284</v>
      </c>
      <c r="AQ36" s="3"/>
      <c r="AR36" s="3"/>
      <c r="AS36" s="3"/>
      <c r="AT36" s="3"/>
      <c r="AU36" s="3"/>
      <c r="AV36" s="3"/>
      <c r="AW36" s="3">
        <v>9068</v>
      </c>
      <c r="AX36" s="3"/>
      <c r="AY36" s="3"/>
      <c r="AZ36" s="3"/>
      <c r="BA36" s="3"/>
      <c r="BB36" s="3">
        <v>71</v>
      </c>
      <c r="BC36" s="3"/>
      <c r="BD36" s="3">
        <v>239</v>
      </c>
      <c r="BE36" s="3"/>
      <c r="BF36" s="3">
        <v>143</v>
      </c>
      <c r="BG36" s="3"/>
      <c r="BH36" s="3"/>
      <c r="BI36" s="3">
        <v>936</v>
      </c>
      <c r="BJ36" s="3">
        <v>96</v>
      </c>
      <c r="BK36" s="3"/>
      <c r="BL36" s="3"/>
      <c r="BM36" s="3"/>
      <c r="BN36" s="3">
        <v>15744</v>
      </c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>
        <v>142</v>
      </c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>
        <v>1703</v>
      </c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>
        <v>26821</v>
      </c>
      <c r="DO36" s="3">
        <v>4092</v>
      </c>
      <c r="DP36" s="3">
        <v>264</v>
      </c>
      <c r="DQ36" s="3"/>
      <c r="DR36" s="3">
        <v>62</v>
      </c>
      <c r="DS36" s="3"/>
      <c r="DT36" s="3"/>
      <c r="DU36" s="3">
        <v>142</v>
      </c>
      <c r="DV36" s="3"/>
      <c r="DW36" s="3"/>
      <c r="DX36" s="3"/>
      <c r="DY36" s="3"/>
      <c r="DZ36" s="3"/>
      <c r="EA36" s="3"/>
      <c r="EB36" s="3"/>
      <c r="EC36" s="3"/>
      <c r="ED36" s="3"/>
      <c r="EE36" s="3">
        <v>142</v>
      </c>
      <c r="EF36" s="3"/>
      <c r="EG36" s="3"/>
      <c r="EH36" s="3">
        <v>97</v>
      </c>
      <c r="EI36" s="3"/>
      <c r="EJ36" s="3"/>
      <c r="EK36" s="3">
        <v>414</v>
      </c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X36" s="2">
        <f t="shared" si="1"/>
        <v>0.013662665233516417</v>
      </c>
    </row>
    <row r="37" spans="1:154" ht="12.75">
      <c r="A37" s="6" t="s">
        <v>33</v>
      </c>
      <c r="B37" s="4">
        <f aca="true" t="shared" si="2" ref="B37:B53">SUM(C37:EV37)</f>
        <v>234043</v>
      </c>
      <c r="C37" s="3">
        <v>3382</v>
      </c>
      <c r="D37" s="3">
        <v>3822</v>
      </c>
      <c r="E37" s="3">
        <v>16</v>
      </c>
      <c r="F37" s="3"/>
      <c r="G37" s="3"/>
      <c r="H37" s="3">
        <v>3108</v>
      </c>
      <c r="I37" s="3">
        <v>9459</v>
      </c>
      <c r="J37" s="3"/>
      <c r="K37" s="3">
        <v>237</v>
      </c>
      <c r="L37" s="3">
        <v>23173</v>
      </c>
      <c r="M37" s="3"/>
      <c r="N37" s="3">
        <v>1586</v>
      </c>
      <c r="O37" s="3">
        <v>514</v>
      </c>
      <c r="P37" s="3"/>
      <c r="Q37" s="3"/>
      <c r="R37" s="3"/>
      <c r="S37" s="3"/>
      <c r="T37" s="3"/>
      <c r="U37" s="3"/>
      <c r="V37" s="3"/>
      <c r="W37" s="3"/>
      <c r="X37" s="3"/>
      <c r="Y37" s="3">
        <v>693</v>
      </c>
      <c r="Z37" s="3">
        <v>16911</v>
      </c>
      <c r="AA37" s="3"/>
      <c r="AB37" s="3"/>
      <c r="AC37" s="3"/>
      <c r="AD37" s="3"/>
      <c r="AE37" s="3"/>
      <c r="AF37" s="3">
        <v>1408</v>
      </c>
      <c r="AG37" s="3"/>
      <c r="AH37" s="3">
        <v>1983</v>
      </c>
      <c r="AI37" s="3"/>
      <c r="AJ37" s="3">
        <v>236</v>
      </c>
      <c r="AK37" s="3">
        <v>399</v>
      </c>
      <c r="AL37" s="3">
        <v>478</v>
      </c>
      <c r="AM37" s="3"/>
      <c r="AN37" s="3">
        <v>4926</v>
      </c>
      <c r="AO37" s="3">
        <v>17108</v>
      </c>
      <c r="AP37" s="3">
        <v>207</v>
      </c>
      <c r="AQ37" s="3"/>
      <c r="AR37" s="3"/>
      <c r="AS37" s="3"/>
      <c r="AT37" s="3">
        <v>1030</v>
      </c>
      <c r="AU37" s="3"/>
      <c r="AV37" s="3"/>
      <c r="AW37" s="3"/>
      <c r="AX37" s="3"/>
      <c r="AY37" s="3"/>
      <c r="AZ37" s="3"/>
      <c r="BA37" s="3"/>
      <c r="BB37" s="3">
        <v>1261</v>
      </c>
      <c r="BC37" s="3">
        <v>2894</v>
      </c>
      <c r="BD37" s="3">
        <v>2426</v>
      </c>
      <c r="BE37" s="3">
        <v>7268</v>
      </c>
      <c r="BF37" s="3">
        <v>951</v>
      </c>
      <c r="BG37" s="3">
        <v>5972</v>
      </c>
      <c r="BH37" s="3"/>
      <c r="BI37" s="3">
        <v>2880</v>
      </c>
      <c r="BJ37" s="3">
        <v>849</v>
      </c>
      <c r="BK37" s="3">
        <v>146</v>
      </c>
      <c r="BL37" s="3"/>
      <c r="BM37" s="3"/>
      <c r="BN37" s="3"/>
      <c r="BO37" s="3"/>
      <c r="BP37" s="3"/>
      <c r="BQ37" s="3"/>
      <c r="BR37" s="3"/>
      <c r="BS37" s="3">
        <v>3838</v>
      </c>
      <c r="BT37" s="3">
        <v>6959</v>
      </c>
      <c r="BU37" s="3">
        <v>1342</v>
      </c>
      <c r="BV37" s="3"/>
      <c r="BW37" s="3">
        <v>3033</v>
      </c>
      <c r="BX37" s="3">
        <v>678</v>
      </c>
      <c r="BY37" s="3"/>
      <c r="BZ37" s="3"/>
      <c r="CA37" s="3"/>
      <c r="CB37" s="3">
        <v>1205</v>
      </c>
      <c r="CC37" s="3"/>
      <c r="CD37" s="3"/>
      <c r="CE37" s="3"/>
      <c r="CF37" s="3"/>
      <c r="CG37" s="3"/>
      <c r="CH37" s="3"/>
      <c r="CI37" s="3">
        <v>27</v>
      </c>
      <c r="CJ37" s="3"/>
      <c r="CK37" s="3"/>
      <c r="CL37" s="3"/>
      <c r="CM37" s="3"/>
      <c r="CN37" s="3">
        <v>17034</v>
      </c>
      <c r="CO37" s="3"/>
      <c r="CP37" s="3">
        <v>267</v>
      </c>
      <c r="CQ37" s="3"/>
      <c r="CR37" s="3"/>
      <c r="CS37" s="3"/>
      <c r="CT37" s="3">
        <v>6616</v>
      </c>
      <c r="CU37" s="3"/>
      <c r="CV37" s="3"/>
      <c r="CW37" s="3"/>
      <c r="CX37" s="3"/>
      <c r="CY37" s="3">
        <v>96</v>
      </c>
      <c r="CZ37" s="3">
        <v>1011</v>
      </c>
      <c r="DA37" s="3"/>
      <c r="DB37" s="3">
        <v>1310</v>
      </c>
      <c r="DC37" s="3"/>
      <c r="DD37" s="3"/>
      <c r="DE37" s="3">
        <v>36649</v>
      </c>
      <c r="DF37" s="3">
        <v>484</v>
      </c>
      <c r="DG37" s="3"/>
      <c r="DH37" s="3"/>
      <c r="DI37" s="3"/>
      <c r="DJ37" s="3">
        <v>810</v>
      </c>
      <c r="DK37" s="3"/>
      <c r="DL37" s="3"/>
      <c r="DM37" s="3">
        <v>1037</v>
      </c>
      <c r="DN37" s="3">
        <v>1006</v>
      </c>
      <c r="DO37" s="3"/>
      <c r="DP37" s="3"/>
      <c r="DQ37" s="3"/>
      <c r="DR37" s="3"/>
      <c r="DS37" s="3"/>
      <c r="DT37" s="3"/>
      <c r="DU37" s="3">
        <v>17655</v>
      </c>
      <c r="DV37" s="3"/>
      <c r="DW37" s="3"/>
      <c r="DX37" s="3"/>
      <c r="DY37" s="3"/>
      <c r="DZ37" s="3"/>
      <c r="EA37" s="3"/>
      <c r="EB37" s="3"/>
      <c r="EC37" s="3">
        <v>5739</v>
      </c>
      <c r="ED37" s="3"/>
      <c r="EE37" s="3">
        <v>3898</v>
      </c>
      <c r="EF37" s="3">
        <v>880</v>
      </c>
      <c r="EG37" s="3"/>
      <c r="EH37" s="3">
        <v>1609</v>
      </c>
      <c r="EI37" s="3"/>
      <c r="EJ37" s="3"/>
      <c r="EK37" s="3">
        <v>2429</v>
      </c>
      <c r="EL37" s="3">
        <v>3108</v>
      </c>
      <c r="EM37" s="3"/>
      <c r="EN37" s="3"/>
      <c r="EO37" s="3"/>
      <c r="EP37" s="3"/>
      <c r="EQ37" s="3"/>
      <c r="ER37" s="3"/>
      <c r="ES37" s="3"/>
      <c r="ET37" s="3"/>
      <c r="EU37" s="3"/>
      <c r="EV37" s="3"/>
      <c r="EX37" s="2">
        <f aca="true" t="shared" si="3" ref="EX37:EX53">+B37/$B$54</f>
        <v>0.05086212854105971</v>
      </c>
    </row>
    <row r="38" spans="1:154" ht="12.75">
      <c r="A38" s="6" t="s">
        <v>34</v>
      </c>
      <c r="B38" s="4">
        <f t="shared" si="2"/>
        <v>55712</v>
      </c>
      <c r="C38" s="3"/>
      <c r="D38" s="3">
        <v>2087</v>
      </c>
      <c r="E38" s="3"/>
      <c r="F38" s="3"/>
      <c r="G38" s="3"/>
      <c r="H38" s="3"/>
      <c r="I38" s="3"/>
      <c r="J38" s="3">
        <v>82</v>
      </c>
      <c r="K38" s="3">
        <v>330</v>
      </c>
      <c r="L38" s="3"/>
      <c r="M38" s="3"/>
      <c r="N38" s="3"/>
      <c r="O38" s="3">
        <v>713</v>
      </c>
      <c r="P38" s="3"/>
      <c r="Q38" s="3">
        <v>660</v>
      </c>
      <c r="R38" s="3"/>
      <c r="S38" s="3"/>
      <c r="T38" s="3"/>
      <c r="U38" s="3"/>
      <c r="V38" s="3"/>
      <c r="W38" s="3"/>
      <c r="X38" s="3">
        <v>2419</v>
      </c>
      <c r="Y38" s="3">
        <v>1398</v>
      </c>
      <c r="Z38" s="3"/>
      <c r="AA38" s="3"/>
      <c r="AB38" s="3"/>
      <c r="AC38" s="3">
        <v>372</v>
      </c>
      <c r="AD38" s="3"/>
      <c r="AE38" s="3"/>
      <c r="AF38" s="3">
        <v>1088</v>
      </c>
      <c r="AG38" s="3"/>
      <c r="AH38" s="3">
        <v>872</v>
      </c>
      <c r="AI38" s="3"/>
      <c r="AJ38" s="3">
        <v>412</v>
      </c>
      <c r="AK38" s="3">
        <v>1846</v>
      </c>
      <c r="AL38" s="3">
        <v>994</v>
      </c>
      <c r="AM38" s="3"/>
      <c r="AN38" s="3"/>
      <c r="AO38" s="3"/>
      <c r="AP38" s="3"/>
      <c r="AQ38" s="3"/>
      <c r="AR38" s="3">
        <v>16</v>
      </c>
      <c r="AS38" s="3"/>
      <c r="AT38" s="3">
        <v>1383</v>
      </c>
      <c r="AU38" s="3"/>
      <c r="AV38" s="3"/>
      <c r="AW38" s="3"/>
      <c r="AX38" s="3"/>
      <c r="AY38" s="3"/>
      <c r="AZ38" s="3"/>
      <c r="BA38" s="3"/>
      <c r="BB38" s="3">
        <v>82</v>
      </c>
      <c r="BC38" s="3"/>
      <c r="BD38" s="3">
        <v>3847</v>
      </c>
      <c r="BE38" s="3"/>
      <c r="BF38" s="3">
        <v>942</v>
      </c>
      <c r="BG38" s="3"/>
      <c r="BH38" s="3"/>
      <c r="BI38" s="3">
        <v>2169</v>
      </c>
      <c r="BJ38" s="3">
        <v>1707</v>
      </c>
      <c r="BK38" s="3"/>
      <c r="BL38" s="3">
        <v>776</v>
      </c>
      <c r="BM38" s="3"/>
      <c r="BN38" s="3"/>
      <c r="BO38" s="3"/>
      <c r="BP38" s="3"/>
      <c r="BQ38" s="3"/>
      <c r="BR38" s="3"/>
      <c r="BS38" s="3"/>
      <c r="BT38" s="3"/>
      <c r="BU38" s="3">
        <v>5856</v>
      </c>
      <c r="BV38" s="3"/>
      <c r="BW38" s="3">
        <v>2502</v>
      </c>
      <c r="BX38" s="3">
        <v>1687</v>
      </c>
      <c r="BY38" s="3"/>
      <c r="BZ38" s="3">
        <v>1989</v>
      </c>
      <c r="CA38" s="3"/>
      <c r="CB38" s="3">
        <v>5185</v>
      </c>
      <c r="CC38" s="3">
        <v>1845</v>
      </c>
      <c r="CD38" s="3">
        <v>330</v>
      </c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>
        <v>329</v>
      </c>
      <c r="DA38" s="3"/>
      <c r="DB38" s="3"/>
      <c r="DC38" s="3">
        <v>2143</v>
      </c>
      <c r="DD38" s="3"/>
      <c r="DE38" s="3"/>
      <c r="DF38" s="3"/>
      <c r="DG38" s="3"/>
      <c r="DH38" s="3"/>
      <c r="DI38" s="3"/>
      <c r="DJ38" s="3"/>
      <c r="DK38" s="3"/>
      <c r="DL38" s="3"/>
      <c r="DM38" s="3">
        <v>1787</v>
      </c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>
        <v>770</v>
      </c>
      <c r="ED38" s="3">
        <v>82</v>
      </c>
      <c r="EE38" s="3">
        <v>1370</v>
      </c>
      <c r="EF38" s="3"/>
      <c r="EG38" s="3"/>
      <c r="EH38" s="3">
        <v>2995</v>
      </c>
      <c r="EI38" s="3"/>
      <c r="EJ38" s="3"/>
      <c r="EK38" s="3">
        <v>2647</v>
      </c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X38" s="2">
        <f t="shared" si="3"/>
        <v>0.012107308935877248</v>
      </c>
    </row>
    <row r="39" spans="1:154" ht="12.75">
      <c r="A39" s="6" t="s">
        <v>35</v>
      </c>
      <c r="B39" s="4">
        <f t="shared" si="2"/>
        <v>71887</v>
      </c>
      <c r="C39" s="3"/>
      <c r="D39" s="3"/>
      <c r="E39" s="3"/>
      <c r="F39" s="3"/>
      <c r="G39" s="3"/>
      <c r="H39" s="3"/>
      <c r="I39" s="3"/>
      <c r="J39" s="3"/>
      <c r="K39" s="3">
        <v>685</v>
      </c>
      <c r="L39" s="3"/>
      <c r="M39" s="3"/>
      <c r="N39" s="3">
        <v>760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1225</v>
      </c>
      <c r="Z39" s="3"/>
      <c r="AA39" s="3"/>
      <c r="AB39" s="3"/>
      <c r="AC39" s="3"/>
      <c r="AD39" s="3"/>
      <c r="AE39" s="3"/>
      <c r="AF39" s="3">
        <v>758</v>
      </c>
      <c r="AG39" s="3"/>
      <c r="AH39" s="3">
        <v>3753</v>
      </c>
      <c r="AI39" s="3">
        <v>554</v>
      </c>
      <c r="AJ39" s="3"/>
      <c r="AK39" s="3"/>
      <c r="AL39" s="3">
        <v>758</v>
      </c>
      <c r="AM39" s="3"/>
      <c r="AN39" s="3"/>
      <c r="AO39" s="3"/>
      <c r="AP39" s="3">
        <v>1366</v>
      </c>
      <c r="AQ39" s="3"/>
      <c r="AR39" s="3"/>
      <c r="AS39" s="3"/>
      <c r="AT39" s="3">
        <v>4298</v>
      </c>
      <c r="AU39" s="3"/>
      <c r="AV39" s="3"/>
      <c r="AW39" s="3"/>
      <c r="AX39" s="3"/>
      <c r="AY39" s="3"/>
      <c r="AZ39" s="3"/>
      <c r="BA39" s="3">
        <v>22828</v>
      </c>
      <c r="BB39" s="3">
        <v>3719</v>
      </c>
      <c r="BC39" s="3">
        <v>3512</v>
      </c>
      <c r="BD39" s="3"/>
      <c r="BE39" s="3"/>
      <c r="BF39" s="3"/>
      <c r="BG39" s="3"/>
      <c r="BH39" s="3"/>
      <c r="BI39" s="3">
        <v>1367</v>
      </c>
      <c r="BJ39" s="3">
        <v>613</v>
      </c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>
        <v>685</v>
      </c>
      <c r="CC39" s="3"/>
      <c r="CD39" s="3">
        <v>5457</v>
      </c>
      <c r="CE39" s="3"/>
      <c r="CF39" s="3"/>
      <c r="CG39" s="3"/>
      <c r="CH39" s="3"/>
      <c r="CI39" s="3"/>
      <c r="CJ39" s="3"/>
      <c r="CK39" s="3">
        <v>152</v>
      </c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>
        <v>15020</v>
      </c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>
        <v>612</v>
      </c>
      <c r="EI39" s="3"/>
      <c r="EJ39" s="3"/>
      <c r="EK39" s="3">
        <v>3765</v>
      </c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X39" s="2">
        <f t="shared" si="3"/>
        <v>0.015622453286067772</v>
      </c>
    </row>
    <row r="40" spans="1:154" ht="12.75">
      <c r="A40" s="6" t="s">
        <v>36</v>
      </c>
      <c r="B40" s="4">
        <f t="shared" si="2"/>
        <v>246278</v>
      </c>
      <c r="C40" s="3">
        <v>3466</v>
      </c>
      <c r="D40" s="3">
        <v>10657</v>
      </c>
      <c r="E40" s="3">
        <v>24304</v>
      </c>
      <c r="F40" s="3"/>
      <c r="G40" s="3"/>
      <c r="H40" s="3">
        <v>6099</v>
      </c>
      <c r="I40" s="3">
        <v>3790</v>
      </c>
      <c r="J40" s="3"/>
      <c r="K40" s="3">
        <v>651</v>
      </c>
      <c r="L40" s="3"/>
      <c r="M40" s="3"/>
      <c r="N40" s="3">
        <v>480</v>
      </c>
      <c r="O40" s="3">
        <v>699</v>
      </c>
      <c r="P40" s="3"/>
      <c r="Q40" s="3"/>
      <c r="R40" s="3">
        <v>6207</v>
      </c>
      <c r="S40" s="3"/>
      <c r="T40" s="3"/>
      <c r="U40" s="3"/>
      <c r="V40" s="3"/>
      <c r="W40" s="3"/>
      <c r="X40" s="3"/>
      <c r="Y40" s="3">
        <v>1157</v>
      </c>
      <c r="Z40" s="3">
        <v>3117</v>
      </c>
      <c r="AA40" s="3"/>
      <c r="AB40" s="3"/>
      <c r="AC40" s="3"/>
      <c r="AD40" s="3"/>
      <c r="AE40" s="3"/>
      <c r="AF40" s="3">
        <v>1852</v>
      </c>
      <c r="AG40" s="3"/>
      <c r="AH40" s="3">
        <v>1649</v>
      </c>
      <c r="AI40" s="3"/>
      <c r="AJ40" s="3">
        <v>2654</v>
      </c>
      <c r="AK40" s="3"/>
      <c r="AL40" s="3">
        <v>698</v>
      </c>
      <c r="AM40" s="3"/>
      <c r="AN40" s="3"/>
      <c r="AO40" s="3">
        <v>17756</v>
      </c>
      <c r="AP40" s="3">
        <v>1363</v>
      </c>
      <c r="AQ40" s="3"/>
      <c r="AR40" s="3"/>
      <c r="AS40" s="3"/>
      <c r="AT40" s="3">
        <v>1219</v>
      </c>
      <c r="AU40" s="3"/>
      <c r="AV40" s="3"/>
      <c r="AW40" s="3">
        <v>11269</v>
      </c>
      <c r="AX40" s="3">
        <v>3431</v>
      </c>
      <c r="AY40" s="3"/>
      <c r="AZ40" s="3"/>
      <c r="BA40" s="3"/>
      <c r="BB40" s="3">
        <v>847</v>
      </c>
      <c r="BC40" s="3">
        <v>2958</v>
      </c>
      <c r="BD40" s="3">
        <v>2363</v>
      </c>
      <c r="BE40" s="3">
        <v>1149</v>
      </c>
      <c r="BF40" s="3">
        <v>1268</v>
      </c>
      <c r="BG40" s="3">
        <v>22479</v>
      </c>
      <c r="BH40" s="3"/>
      <c r="BI40" s="3">
        <v>2277</v>
      </c>
      <c r="BJ40" s="3">
        <v>640</v>
      </c>
      <c r="BK40" s="3"/>
      <c r="BL40" s="3"/>
      <c r="BM40" s="3"/>
      <c r="BN40" s="3"/>
      <c r="BO40" s="3"/>
      <c r="BP40" s="3">
        <v>370</v>
      </c>
      <c r="BQ40" s="3"/>
      <c r="BR40" s="3"/>
      <c r="BS40" s="3"/>
      <c r="BT40" s="3"/>
      <c r="BU40" s="3">
        <v>1306</v>
      </c>
      <c r="BV40" s="3"/>
      <c r="BW40" s="3">
        <v>642</v>
      </c>
      <c r="BX40" s="3">
        <v>650</v>
      </c>
      <c r="BY40" s="3"/>
      <c r="BZ40" s="3"/>
      <c r="CA40" s="3">
        <v>10038</v>
      </c>
      <c r="CB40" s="3">
        <v>1858</v>
      </c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>
        <v>16511</v>
      </c>
      <c r="CN40" s="3">
        <v>11754</v>
      </c>
      <c r="CO40" s="3"/>
      <c r="CP40" s="3">
        <v>5453</v>
      </c>
      <c r="CQ40" s="3"/>
      <c r="CR40" s="3"/>
      <c r="CS40" s="3"/>
      <c r="CT40" s="3"/>
      <c r="CU40" s="3"/>
      <c r="CV40" s="3"/>
      <c r="CW40" s="3"/>
      <c r="CX40" s="3"/>
      <c r="CY40" s="3">
        <v>20752</v>
      </c>
      <c r="CZ40" s="3">
        <v>6853</v>
      </c>
      <c r="DA40" s="3">
        <v>5263</v>
      </c>
      <c r="DB40" s="3"/>
      <c r="DC40" s="3"/>
      <c r="DD40" s="3"/>
      <c r="DE40" s="3">
        <v>9744</v>
      </c>
      <c r="DF40" s="3">
        <v>506</v>
      </c>
      <c r="DG40" s="3"/>
      <c r="DH40" s="3"/>
      <c r="DI40" s="3">
        <v>250</v>
      </c>
      <c r="DJ40" s="3"/>
      <c r="DK40" s="3"/>
      <c r="DL40" s="3"/>
      <c r="DM40" s="3"/>
      <c r="DN40" s="3">
        <v>2966</v>
      </c>
      <c r="DO40" s="3">
        <v>2250</v>
      </c>
      <c r="DP40" s="3"/>
      <c r="DQ40" s="3"/>
      <c r="DR40" s="3">
        <v>330</v>
      </c>
      <c r="DS40" s="3"/>
      <c r="DT40" s="3"/>
      <c r="DU40" s="3">
        <v>7018</v>
      </c>
      <c r="DV40" s="3"/>
      <c r="DW40" s="3"/>
      <c r="DX40" s="3"/>
      <c r="DY40" s="3"/>
      <c r="DZ40" s="3"/>
      <c r="EA40" s="3"/>
      <c r="EB40" s="3"/>
      <c r="EC40" s="3"/>
      <c r="ED40" s="3"/>
      <c r="EE40" s="3">
        <v>1060</v>
      </c>
      <c r="EF40" s="3"/>
      <c r="EG40" s="3"/>
      <c r="EH40" s="3">
        <v>2197</v>
      </c>
      <c r="EI40" s="3"/>
      <c r="EJ40" s="3"/>
      <c r="EK40" s="3">
        <v>2008</v>
      </c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X40" s="2">
        <f t="shared" si="3"/>
        <v>0.053521033711049264</v>
      </c>
    </row>
    <row r="41" spans="1:154" ht="12.75">
      <c r="A41" s="6" t="s">
        <v>37</v>
      </c>
      <c r="B41" s="4">
        <f t="shared" si="2"/>
        <v>8491</v>
      </c>
      <c r="C41" s="3"/>
      <c r="D41" s="3"/>
      <c r="E41" s="3"/>
      <c r="F41" s="3"/>
      <c r="G41" s="3"/>
      <c r="H41" s="3">
        <v>22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v>334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>
        <v>5319</v>
      </c>
      <c r="CT41" s="3"/>
      <c r="CU41" s="3">
        <v>2508</v>
      </c>
      <c r="CV41" s="3"/>
      <c r="CW41" s="3"/>
      <c r="CX41" s="3"/>
      <c r="CY41" s="3"/>
      <c r="CZ41" s="3">
        <v>22</v>
      </c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>
        <v>22</v>
      </c>
      <c r="EM41" s="3"/>
      <c r="EN41" s="3"/>
      <c r="EO41" s="3"/>
      <c r="EP41" s="3"/>
      <c r="EQ41" s="3"/>
      <c r="ER41" s="3">
        <v>264</v>
      </c>
      <c r="ES41" s="3"/>
      <c r="ET41" s="3"/>
      <c r="EU41" s="3"/>
      <c r="EV41" s="3"/>
      <c r="EX41" s="2">
        <f t="shared" si="3"/>
        <v>0.001845260629209752</v>
      </c>
    </row>
    <row r="42" spans="1:154" ht="12.75">
      <c r="A42" s="6" t="s">
        <v>38</v>
      </c>
      <c r="B42" s="4">
        <f t="shared" si="2"/>
        <v>20967</v>
      </c>
      <c r="C42" s="3"/>
      <c r="D42" s="3"/>
      <c r="E42" s="3"/>
      <c r="F42" s="3"/>
      <c r="G42" s="3"/>
      <c r="H42" s="3"/>
      <c r="I42" s="3"/>
      <c r="J42" s="3"/>
      <c r="K42" s="3">
        <v>230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>
        <v>214</v>
      </c>
      <c r="Z42" s="3"/>
      <c r="AA42" s="3"/>
      <c r="AB42" s="3"/>
      <c r="AC42" s="3"/>
      <c r="AD42" s="3"/>
      <c r="AE42" s="3"/>
      <c r="AF42" s="3">
        <v>201</v>
      </c>
      <c r="AG42" s="3"/>
      <c r="AH42" s="3"/>
      <c r="AI42" s="3"/>
      <c r="AJ42" s="3"/>
      <c r="AK42" s="3"/>
      <c r="AL42" s="3">
        <v>214</v>
      </c>
      <c r="AM42" s="3"/>
      <c r="AN42" s="3"/>
      <c r="AO42" s="3"/>
      <c r="AP42" s="3">
        <v>1408</v>
      </c>
      <c r="AQ42" s="3">
        <v>428</v>
      </c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>
        <v>54</v>
      </c>
      <c r="BE42" s="3">
        <v>162</v>
      </c>
      <c r="BF42" s="3">
        <v>336</v>
      </c>
      <c r="BG42" s="3"/>
      <c r="BH42" s="3"/>
      <c r="BI42" s="3">
        <v>230</v>
      </c>
      <c r="BJ42" s="3">
        <v>2468</v>
      </c>
      <c r="BK42" s="3"/>
      <c r="BL42" s="3"/>
      <c r="BM42" s="3"/>
      <c r="BN42" s="3"/>
      <c r="BO42" s="3"/>
      <c r="BP42" s="3">
        <v>1863</v>
      </c>
      <c r="BQ42" s="3"/>
      <c r="BR42" s="3"/>
      <c r="BS42" s="3"/>
      <c r="BT42" s="3"/>
      <c r="BU42" s="3"/>
      <c r="BV42" s="3"/>
      <c r="BW42" s="3">
        <v>230</v>
      </c>
      <c r="BX42" s="3"/>
      <c r="BY42" s="3"/>
      <c r="BZ42" s="3"/>
      <c r="CA42" s="3"/>
      <c r="CB42" s="3">
        <v>396</v>
      </c>
      <c r="CC42" s="3"/>
      <c r="CD42" s="3"/>
      <c r="CE42" s="3"/>
      <c r="CF42" s="3"/>
      <c r="CG42" s="3"/>
      <c r="CH42" s="3">
        <v>231</v>
      </c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>
        <v>1641</v>
      </c>
      <c r="DA42" s="3"/>
      <c r="DB42" s="3"/>
      <c r="DC42" s="3"/>
      <c r="DD42" s="3">
        <v>430</v>
      </c>
      <c r="DE42" s="3"/>
      <c r="DF42" s="3"/>
      <c r="DG42" s="3">
        <v>2925</v>
      </c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>
        <v>216</v>
      </c>
      <c r="EB42" s="3"/>
      <c r="EC42" s="3"/>
      <c r="ED42" s="3"/>
      <c r="EE42" s="3">
        <v>1487</v>
      </c>
      <c r="EF42" s="3"/>
      <c r="EG42" s="3"/>
      <c r="EH42" s="3">
        <v>284</v>
      </c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>
        <v>5319</v>
      </c>
      <c r="EU42" s="3"/>
      <c r="EV42" s="3"/>
      <c r="EX42" s="2">
        <f t="shared" si="3"/>
        <v>0.00455653982012023</v>
      </c>
    </row>
    <row r="43" spans="1:154" ht="12.75">
      <c r="A43" s="6" t="s">
        <v>39</v>
      </c>
      <c r="B43" s="4">
        <f t="shared" si="2"/>
        <v>16895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>
        <v>5308</v>
      </c>
      <c r="EP43" s="3"/>
      <c r="EQ43" s="3">
        <v>11587</v>
      </c>
      <c r="ER43" s="3"/>
      <c r="ES43" s="3"/>
      <c r="ET43" s="3"/>
      <c r="EU43" s="3"/>
      <c r="EV43" s="3"/>
      <c r="EX43" s="2">
        <f t="shared" si="3"/>
        <v>0.0036716144541866402</v>
      </c>
    </row>
    <row r="44" spans="1:154" ht="12.75">
      <c r="A44" s="6" t="s">
        <v>40</v>
      </c>
      <c r="B44" s="4">
        <f t="shared" si="2"/>
        <v>175641</v>
      </c>
      <c r="C44" s="3"/>
      <c r="D44" s="3">
        <v>5022</v>
      </c>
      <c r="E44" s="3"/>
      <c r="F44" s="3"/>
      <c r="G44" s="3"/>
      <c r="H44" s="3"/>
      <c r="I44" s="3">
        <v>1568</v>
      </c>
      <c r="J44" s="3"/>
      <c r="K44" s="3">
        <v>536</v>
      </c>
      <c r="L44" s="3"/>
      <c r="M44" s="3">
        <v>5250</v>
      </c>
      <c r="N44" s="3">
        <v>745</v>
      </c>
      <c r="O44" s="3"/>
      <c r="P44" s="3"/>
      <c r="Q44" s="3">
        <v>698</v>
      </c>
      <c r="R44" s="3"/>
      <c r="S44" s="3"/>
      <c r="T44" s="3"/>
      <c r="U44" s="3"/>
      <c r="V44" s="3"/>
      <c r="W44" s="3"/>
      <c r="X44" s="3"/>
      <c r="Y44" s="3">
        <v>1265</v>
      </c>
      <c r="Z44" s="3"/>
      <c r="AA44" s="3"/>
      <c r="AB44" s="3"/>
      <c r="AC44" s="3">
        <v>160</v>
      </c>
      <c r="AD44" s="3"/>
      <c r="AE44" s="3"/>
      <c r="AF44" s="3">
        <v>1965</v>
      </c>
      <c r="AG44" s="3"/>
      <c r="AH44" s="3">
        <v>958</v>
      </c>
      <c r="AI44" s="3"/>
      <c r="AJ44" s="3">
        <v>7547</v>
      </c>
      <c r="AK44" s="3">
        <v>1978</v>
      </c>
      <c r="AL44" s="3">
        <v>385</v>
      </c>
      <c r="AM44" s="3"/>
      <c r="AN44" s="3"/>
      <c r="AO44" s="3"/>
      <c r="AP44" s="3">
        <v>1801</v>
      </c>
      <c r="AQ44" s="3"/>
      <c r="AR44" s="3"/>
      <c r="AS44" s="3"/>
      <c r="AT44" s="3">
        <v>1250</v>
      </c>
      <c r="AU44" s="3"/>
      <c r="AV44" s="3"/>
      <c r="AW44" s="3"/>
      <c r="AX44" s="3">
        <v>23514</v>
      </c>
      <c r="AY44" s="3"/>
      <c r="AZ44" s="3"/>
      <c r="BA44" s="3"/>
      <c r="BB44" s="3">
        <v>1796</v>
      </c>
      <c r="BC44" s="3"/>
      <c r="BD44" s="3">
        <v>2110</v>
      </c>
      <c r="BE44" s="3">
        <v>891</v>
      </c>
      <c r="BF44" s="3">
        <v>2895</v>
      </c>
      <c r="BG44" s="3"/>
      <c r="BH44" s="3">
        <v>1488</v>
      </c>
      <c r="BI44" s="3">
        <v>1790</v>
      </c>
      <c r="BJ44" s="3">
        <v>1950</v>
      </c>
      <c r="BK44" s="3"/>
      <c r="BL44" s="3"/>
      <c r="BM44" s="3"/>
      <c r="BN44" s="3"/>
      <c r="BO44" s="3">
        <v>9770</v>
      </c>
      <c r="BP44" s="3">
        <v>11434</v>
      </c>
      <c r="BQ44" s="3"/>
      <c r="BR44" s="3"/>
      <c r="BS44" s="3"/>
      <c r="BT44" s="3"/>
      <c r="BU44" s="3">
        <v>2159</v>
      </c>
      <c r="BV44" s="3"/>
      <c r="BW44" s="3">
        <v>161</v>
      </c>
      <c r="BX44" s="3">
        <v>568</v>
      </c>
      <c r="BY44" s="3"/>
      <c r="BZ44" s="3"/>
      <c r="CA44" s="3"/>
      <c r="CB44" s="3">
        <v>1434</v>
      </c>
      <c r="CC44" s="3"/>
      <c r="CD44" s="3">
        <v>533</v>
      </c>
      <c r="CE44" s="3"/>
      <c r="CF44" s="3"/>
      <c r="CG44" s="3">
        <v>20879</v>
      </c>
      <c r="CH44" s="3"/>
      <c r="CI44" s="3"/>
      <c r="CJ44" s="3">
        <v>2576</v>
      </c>
      <c r="CK44" s="3"/>
      <c r="CL44" s="3">
        <v>10297</v>
      </c>
      <c r="CM44" s="3"/>
      <c r="CN44" s="3"/>
      <c r="CO44" s="3"/>
      <c r="CP44" s="3"/>
      <c r="CQ44" s="3"/>
      <c r="CR44" s="3"/>
      <c r="CS44" s="3"/>
      <c r="CT44" s="3">
        <v>11044</v>
      </c>
      <c r="CU44" s="3"/>
      <c r="CV44" s="3">
        <v>306</v>
      </c>
      <c r="CW44" s="3">
        <v>286</v>
      </c>
      <c r="CX44" s="3">
        <v>336</v>
      </c>
      <c r="CY44" s="3"/>
      <c r="CZ44" s="3">
        <v>7043</v>
      </c>
      <c r="DA44" s="3">
        <v>78</v>
      </c>
      <c r="DB44" s="3"/>
      <c r="DC44" s="3">
        <v>1871</v>
      </c>
      <c r="DD44" s="3">
        <v>221</v>
      </c>
      <c r="DE44" s="3"/>
      <c r="DF44" s="3"/>
      <c r="DG44" s="3"/>
      <c r="DH44" s="3"/>
      <c r="DI44" s="3"/>
      <c r="DJ44" s="3">
        <v>1749</v>
      </c>
      <c r="DK44" s="3"/>
      <c r="DL44" s="3"/>
      <c r="DM44" s="3"/>
      <c r="DN44" s="3"/>
      <c r="DO44" s="3"/>
      <c r="DP44" s="3"/>
      <c r="DQ44" s="3">
        <v>340</v>
      </c>
      <c r="DR44" s="3">
        <v>2938</v>
      </c>
      <c r="DS44" s="3">
        <v>862</v>
      </c>
      <c r="DT44" s="3">
        <v>677</v>
      </c>
      <c r="DU44" s="3">
        <v>368</v>
      </c>
      <c r="DV44" s="3"/>
      <c r="DW44" s="3"/>
      <c r="DX44" s="3"/>
      <c r="DY44" s="3"/>
      <c r="DZ44" s="3"/>
      <c r="EA44" s="3"/>
      <c r="EB44" s="3"/>
      <c r="EC44" s="3">
        <v>12464</v>
      </c>
      <c r="ED44" s="3"/>
      <c r="EE44" s="3">
        <v>696</v>
      </c>
      <c r="EF44" s="3"/>
      <c r="EG44" s="3"/>
      <c r="EH44" s="3">
        <v>3817</v>
      </c>
      <c r="EI44" s="3"/>
      <c r="EJ44" s="3"/>
      <c r="EK44" s="3">
        <v>692</v>
      </c>
      <c r="EL44" s="3"/>
      <c r="EM44" s="3"/>
      <c r="EN44" s="3"/>
      <c r="EO44" s="3"/>
      <c r="EP44" s="3"/>
      <c r="EQ44" s="3"/>
      <c r="ER44" s="3"/>
      <c r="ES44" s="3">
        <v>2480</v>
      </c>
      <c r="ET44" s="3"/>
      <c r="EU44" s="3"/>
      <c r="EV44" s="3"/>
      <c r="EX44" s="2">
        <f t="shared" si="3"/>
        <v>0.038170229911085866</v>
      </c>
    </row>
    <row r="45" spans="1:154" ht="12.75">
      <c r="A45" s="6" t="s">
        <v>41</v>
      </c>
      <c r="B45" s="4">
        <f t="shared" si="2"/>
        <v>418984</v>
      </c>
      <c r="C45" s="3"/>
      <c r="D45" s="3">
        <v>1930</v>
      </c>
      <c r="E45" s="3"/>
      <c r="F45" s="3"/>
      <c r="G45" s="3"/>
      <c r="H45" s="3"/>
      <c r="I45" s="3"/>
      <c r="J45" s="3">
        <v>31872</v>
      </c>
      <c r="K45" s="3">
        <v>1068</v>
      </c>
      <c r="L45" s="3"/>
      <c r="M45" s="3">
        <v>16050</v>
      </c>
      <c r="N45" s="3">
        <v>645</v>
      </c>
      <c r="O45" s="3">
        <v>353</v>
      </c>
      <c r="P45" s="3"/>
      <c r="Q45" s="3">
        <v>354</v>
      </c>
      <c r="R45" s="3"/>
      <c r="S45" s="3"/>
      <c r="T45" s="3"/>
      <c r="U45" s="3"/>
      <c r="V45" s="3"/>
      <c r="W45" s="3"/>
      <c r="X45" s="3">
        <v>16760</v>
      </c>
      <c r="Y45" s="3">
        <v>9003</v>
      </c>
      <c r="Z45" s="3"/>
      <c r="AA45" s="3"/>
      <c r="AB45" s="3"/>
      <c r="AC45" s="3">
        <v>11766</v>
      </c>
      <c r="AD45" s="3"/>
      <c r="AE45" s="3"/>
      <c r="AF45" s="3">
        <v>4027</v>
      </c>
      <c r="AG45" s="3"/>
      <c r="AH45" s="3">
        <v>921</v>
      </c>
      <c r="AI45" s="3"/>
      <c r="AJ45" s="3">
        <v>21854</v>
      </c>
      <c r="AK45" s="3">
        <v>3062</v>
      </c>
      <c r="AL45" s="3">
        <v>1947</v>
      </c>
      <c r="AM45" s="3"/>
      <c r="AN45" s="3"/>
      <c r="AO45" s="3"/>
      <c r="AP45" s="3">
        <v>6648</v>
      </c>
      <c r="AQ45" s="3"/>
      <c r="AR45" s="3">
        <v>358</v>
      </c>
      <c r="AS45" s="3"/>
      <c r="AT45" s="3">
        <v>8225</v>
      </c>
      <c r="AU45" s="3"/>
      <c r="AV45" s="3"/>
      <c r="AW45" s="3"/>
      <c r="AX45" s="3">
        <v>10079</v>
      </c>
      <c r="AY45" s="3"/>
      <c r="AZ45" s="3"/>
      <c r="BA45" s="3"/>
      <c r="BB45" s="3">
        <v>880</v>
      </c>
      <c r="BC45" s="3"/>
      <c r="BD45" s="3">
        <v>8323</v>
      </c>
      <c r="BE45" s="3"/>
      <c r="BF45" s="3">
        <v>2351</v>
      </c>
      <c r="BG45" s="3"/>
      <c r="BH45" s="3"/>
      <c r="BI45" s="3">
        <v>7197</v>
      </c>
      <c r="BJ45" s="3">
        <v>6083</v>
      </c>
      <c r="BK45" s="3"/>
      <c r="BL45" s="3">
        <v>1941</v>
      </c>
      <c r="BM45" s="3"/>
      <c r="BN45" s="3"/>
      <c r="BO45" s="3"/>
      <c r="BP45" s="3"/>
      <c r="BQ45" s="3"/>
      <c r="BR45" s="3"/>
      <c r="BS45" s="3"/>
      <c r="BT45" s="3"/>
      <c r="BU45" s="3">
        <v>7116</v>
      </c>
      <c r="BV45" s="3"/>
      <c r="BW45" s="3">
        <v>2697</v>
      </c>
      <c r="BX45" s="3">
        <v>5367</v>
      </c>
      <c r="BY45" s="3">
        <v>21950</v>
      </c>
      <c r="BZ45" s="3">
        <v>29378</v>
      </c>
      <c r="CA45" s="3"/>
      <c r="CB45" s="3">
        <v>8727</v>
      </c>
      <c r="CC45" s="3">
        <v>12913</v>
      </c>
      <c r="CD45" s="3">
        <v>177</v>
      </c>
      <c r="CE45" s="3">
        <v>14498</v>
      </c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>
        <v>3252</v>
      </c>
      <c r="CR45" s="3"/>
      <c r="CS45" s="3"/>
      <c r="CT45" s="3"/>
      <c r="CU45" s="3"/>
      <c r="CV45" s="3"/>
      <c r="CW45" s="3"/>
      <c r="CX45" s="3"/>
      <c r="CY45" s="3"/>
      <c r="CZ45" s="3">
        <v>3377</v>
      </c>
      <c r="DA45" s="3"/>
      <c r="DB45" s="3"/>
      <c r="DC45" s="3">
        <v>1904</v>
      </c>
      <c r="DD45" s="3"/>
      <c r="DE45" s="3"/>
      <c r="DF45" s="3"/>
      <c r="DG45" s="3"/>
      <c r="DH45" s="3"/>
      <c r="DI45" s="3"/>
      <c r="DJ45" s="3"/>
      <c r="DK45" s="3">
        <v>9360</v>
      </c>
      <c r="DL45" s="3"/>
      <c r="DM45" s="3">
        <v>896</v>
      </c>
      <c r="DN45" s="3"/>
      <c r="DO45" s="3"/>
      <c r="DP45" s="3"/>
      <c r="DQ45" s="3"/>
      <c r="DR45" s="3">
        <v>430</v>
      </c>
      <c r="DS45" s="3"/>
      <c r="DT45" s="3">
        <v>1269</v>
      </c>
      <c r="DU45" s="3"/>
      <c r="DV45" s="3"/>
      <c r="DW45" s="3"/>
      <c r="DX45" s="3"/>
      <c r="DY45" s="3"/>
      <c r="DZ45" s="3"/>
      <c r="EA45" s="3">
        <v>25006</v>
      </c>
      <c r="EB45" s="3"/>
      <c r="EC45" s="3">
        <v>12752</v>
      </c>
      <c r="ED45" s="3">
        <v>30408</v>
      </c>
      <c r="EE45" s="3">
        <v>628</v>
      </c>
      <c r="EF45" s="3"/>
      <c r="EG45" s="3"/>
      <c r="EH45" s="3">
        <v>10236</v>
      </c>
      <c r="EI45" s="3"/>
      <c r="EJ45" s="3">
        <v>38642</v>
      </c>
      <c r="EK45" s="3">
        <v>4304</v>
      </c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X45" s="2">
        <f t="shared" si="3"/>
        <v>0.09105343062876207</v>
      </c>
    </row>
    <row r="46" spans="1:154" ht="12.75">
      <c r="A46" s="6" t="s">
        <v>42</v>
      </c>
      <c r="B46" s="4">
        <f t="shared" si="2"/>
        <v>122129</v>
      </c>
      <c r="C46" s="3">
        <v>2206</v>
      </c>
      <c r="D46" s="3">
        <v>575</v>
      </c>
      <c r="E46" s="3"/>
      <c r="F46" s="3"/>
      <c r="G46" s="3"/>
      <c r="H46" s="3"/>
      <c r="I46" s="3"/>
      <c r="J46" s="3"/>
      <c r="K46" s="3">
        <v>149</v>
      </c>
      <c r="L46" s="3"/>
      <c r="M46" s="3"/>
      <c r="N46" s="3">
        <v>335</v>
      </c>
      <c r="O46" s="3"/>
      <c r="P46" s="3"/>
      <c r="Q46" s="3">
        <v>445</v>
      </c>
      <c r="R46" s="3"/>
      <c r="S46" s="3"/>
      <c r="T46" s="3"/>
      <c r="U46" s="3">
        <v>4537</v>
      </c>
      <c r="V46" s="3"/>
      <c r="W46" s="3"/>
      <c r="X46" s="3">
        <v>5790</v>
      </c>
      <c r="Y46" s="3">
        <v>468</v>
      </c>
      <c r="Z46" s="3"/>
      <c r="AA46" s="3"/>
      <c r="AB46" s="3"/>
      <c r="AC46" s="3"/>
      <c r="AD46" s="3"/>
      <c r="AE46" s="3"/>
      <c r="AF46" s="3">
        <v>1842</v>
      </c>
      <c r="AG46" s="3"/>
      <c r="AH46" s="3">
        <v>2644</v>
      </c>
      <c r="AI46" s="3"/>
      <c r="AJ46" s="3">
        <v>283</v>
      </c>
      <c r="AK46" s="3">
        <v>1161</v>
      </c>
      <c r="AL46" s="3">
        <v>2084</v>
      </c>
      <c r="AM46" s="3">
        <v>11694</v>
      </c>
      <c r="AN46" s="3"/>
      <c r="AO46" s="3"/>
      <c r="AP46" s="3">
        <v>515</v>
      </c>
      <c r="AQ46" s="3"/>
      <c r="AR46" s="3"/>
      <c r="AS46" s="3">
        <v>26856</v>
      </c>
      <c r="AT46" s="3">
        <v>578</v>
      </c>
      <c r="AU46" s="3"/>
      <c r="AV46" s="3"/>
      <c r="AW46" s="3"/>
      <c r="AX46" s="3"/>
      <c r="AY46" s="3"/>
      <c r="AZ46" s="3"/>
      <c r="BA46" s="3"/>
      <c r="BB46" s="3">
        <v>4814</v>
      </c>
      <c r="BC46" s="3">
        <v>5451</v>
      </c>
      <c r="BD46" s="3">
        <v>943</v>
      </c>
      <c r="BE46" s="3"/>
      <c r="BF46" s="3"/>
      <c r="BG46" s="3"/>
      <c r="BH46" s="3"/>
      <c r="BI46" s="3">
        <v>2157</v>
      </c>
      <c r="BJ46" s="3">
        <v>577</v>
      </c>
      <c r="BK46" s="3"/>
      <c r="BL46" s="3">
        <v>4988</v>
      </c>
      <c r="BM46" s="3">
        <v>256</v>
      </c>
      <c r="BN46" s="3"/>
      <c r="BO46" s="3"/>
      <c r="BP46" s="3"/>
      <c r="BQ46" s="3"/>
      <c r="BR46" s="3"/>
      <c r="BS46" s="3"/>
      <c r="BT46" s="3"/>
      <c r="BU46" s="3">
        <v>711</v>
      </c>
      <c r="BV46" s="3"/>
      <c r="BW46" s="3">
        <v>2292</v>
      </c>
      <c r="BX46" s="3">
        <v>938</v>
      </c>
      <c r="BY46" s="3"/>
      <c r="BZ46" s="3"/>
      <c r="CA46" s="3"/>
      <c r="CB46" s="3">
        <v>558</v>
      </c>
      <c r="CC46" s="3">
        <v>4424</v>
      </c>
      <c r="CD46" s="3">
        <v>685</v>
      </c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>
        <v>3964</v>
      </c>
      <c r="DD46" s="3"/>
      <c r="DE46" s="3"/>
      <c r="DF46" s="3"/>
      <c r="DG46" s="3"/>
      <c r="DH46" s="3"/>
      <c r="DI46" s="3"/>
      <c r="DJ46" s="3"/>
      <c r="DK46" s="3"/>
      <c r="DL46" s="3"/>
      <c r="DM46" s="3">
        <v>1643</v>
      </c>
      <c r="DN46" s="3"/>
      <c r="DO46" s="3"/>
      <c r="DP46" s="3"/>
      <c r="DQ46" s="3"/>
      <c r="DR46" s="3"/>
      <c r="DS46" s="3"/>
      <c r="DT46" s="3"/>
      <c r="DU46" s="3"/>
      <c r="DV46" s="3"/>
      <c r="DW46" s="3">
        <v>1299</v>
      </c>
      <c r="DX46" s="3"/>
      <c r="DY46" s="3">
        <v>15244</v>
      </c>
      <c r="DZ46" s="3"/>
      <c r="EA46" s="3"/>
      <c r="EB46" s="3"/>
      <c r="EC46" s="3"/>
      <c r="ED46" s="3"/>
      <c r="EE46" s="3">
        <v>364</v>
      </c>
      <c r="EF46" s="3"/>
      <c r="EG46" s="3"/>
      <c r="EH46" s="3">
        <v>542</v>
      </c>
      <c r="EI46" s="3"/>
      <c r="EJ46" s="3"/>
      <c r="EK46" s="3">
        <v>3004</v>
      </c>
      <c r="EL46" s="3"/>
      <c r="EM46" s="3">
        <v>5113</v>
      </c>
      <c r="EN46" s="3"/>
      <c r="EO46" s="3"/>
      <c r="EP46" s="3"/>
      <c r="EQ46" s="3"/>
      <c r="ER46" s="3"/>
      <c r="ES46" s="3"/>
      <c r="ET46" s="3"/>
      <c r="EU46" s="3"/>
      <c r="EV46" s="3"/>
      <c r="EX46" s="2">
        <f t="shared" si="3"/>
        <v>0.026541024070752303</v>
      </c>
    </row>
    <row r="47" spans="1:154" ht="12.75">
      <c r="A47" s="6" t="s">
        <v>43</v>
      </c>
      <c r="B47" s="4">
        <f t="shared" si="2"/>
        <v>97737</v>
      </c>
      <c r="C47" s="3"/>
      <c r="D47" s="3">
        <v>3048</v>
      </c>
      <c r="E47" s="3"/>
      <c r="F47" s="3"/>
      <c r="G47" s="3">
        <v>10583</v>
      </c>
      <c r="H47" s="3"/>
      <c r="I47" s="3">
        <v>402</v>
      </c>
      <c r="J47" s="3"/>
      <c r="K47" s="3">
        <v>391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934</v>
      </c>
      <c r="W47" s="3"/>
      <c r="X47" s="3"/>
      <c r="Y47" s="3">
        <v>324</v>
      </c>
      <c r="Z47" s="3"/>
      <c r="AA47" s="3"/>
      <c r="AB47" s="3"/>
      <c r="AC47" s="3"/>
      <c r="AD47" s="3"/>
      <c r="AE47" s="3"/>
      <c r="AF47" s="3">
        <v>843</v>
      </c>
      <c r="AG47" s="3"/>
      <c r="AH47" s="3">
        <v>323</v>
      </c>
      <c r="AI47" s="3"/>
      <c r="AJ47" s="3">
        <v>4536</v>
      </c>
      <c r="AK47" s="3"/>
      <c r="AL47" s="3"/>
      <c r="AM47" s="3"/>
      <c r="AN47" s="3"/>
      <c r="AO47" s="3"/>
      <c r="AP47" s="3">
        <v>11667</v>
      </c>
      <c r="AQ47" s="3">
        <v>780</v>
      </c>
      <c r="AR47" s="3"/>
      <c r="AS47" s="3"/>
      <c r="AT47" s="3">
        <v>691</v>
      </c>
      <c r="AU47" s="3"/>
      <c r="AV47" s="3"/>
      <c r="AW47" s="3">
        <v>1290</v>
      </c>
      <c r="AX47" s="3">
        <v>15228</v>
      </c>
      <c r="AY47" s="3"/>
      <c r="AZ47" s="3"/>
      <c r="BA47" s="3"/>
      <c r="BB47" s="3">
        <v>68</v>
      </c>
      <c r="BC47" s="3"/>
      <c r="BD47" s="3">
        <v>921</v>
      </c>
      <c r="BE47" s="3"/>
      <c r="BF47" s="3">
        <v>324</v>
      </c>
      <c r="BG47" s="3">
        <v>300</v>
      </c>
      <c r="BH47" s="3"/>
      <c r="BI47" s="3">
        <v>1357</v>
      </c>
      <c r="BJ47" s="3">
        <v>2040</v>
      </c>
      <c r="BK47" s="3"/>
      <c r="BL47" s="3"/>
      <c r="BM47" s="3"/>
      <c r="BN47" s="3"/>
      <c r="BO47" s="3"/>
      <c r="BP47" s="3">
        <v>9900</v>
      </c>
      <c r="BQ47" s="3"/>
      <c r="BR47" s="3">
        <v>5735</v>
      </c>
      <c r="BS47" s="3"/>
      <c r="BT47" s="3"/>
      <c r="BU47" s="3"/>
      <c r="BV47" s="3"/>
      <c r="BW47" s="3">
        <v>67</v>
      </c>
      <c r="BX47" s="3"/>
      <c r="BY47" s="3"/>
      <c r="BZ47" s="3"/>
      <c r="CA47" s="3"/>
      <c r="CB47" s="3">
        <v>674</v>
      </c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>
        <v>657</v>
      </c>
      <c r="CQ47" s="3"/>
      <c r="CR47" s="3"/>
      <c r="CS47" s="3"/>
      <c r="CT47" s="3"/>
      <c r="CU47" s="3"/>
      <c r="CV47" s="3"/>
      <c r="CW47" s="3"/>
      <c r="CX47" s="3"/>
      <c r="CY47" s="3">
        <v>260</v>
      </c>
      <c r="CZ47" s="3">
        <v>5559</v>
      </c>
      <c r="DA47" s="3">
        <v>648</v>
      </c>
      <c r="DB47" s="3"/>
      <c r="DC47" s="3"/>
      <c r="DD47" s="3"/>
      <c r="DE47" s="3"/>
      <c r="DF47" s="3"/>
      <c r="DG47" s="3"/>
      <c r="DH47" s="3"/>
      <c r="DI47" s="3">
        <v>13884</v>
      </c>
      <c r="DJ47" s="3"/>
      <c r="DK47" s="3"/>
      <c r="DL47" s="3"/>
      <c r="DM47" s="3"/>
      <c r="DN47" s="3"/>
      <c r="DO47" s="3"/>
      <c r="DP47" s="3"/>
      <c r="DQ47" s="3"/>
      <c r="DR47" s="3">
        <v>904</v>
      </c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>
        <v>676</v>
      </c>
      <c r="EF47" s="3"/>
      <c r="EG47" s="3"/>
      <c r="EH47" s="3">
        <v>1619</v>
      </c>
      <c r="EI47" s="3"/>
      <c r="EJ47" s="3"/>
      <c r="EK47" s="3">
        <v>324</v>
      </c>
      <c r="EL47" s="3"/>
      <c r="EM47" s="3"/>
      <c r="EN47" s="3">
        <v>780</v>
      </c>
      <c r="EO47" s="3"/>
      <c r="EP47" s="3"/>
      <c r="EQ47" s="3"/>
      <c r="ER47" s="3"/>
      <c r="ES47" s="3"/>
      <c r="ET47" s="3"/>
      <c r="EU47" s="3"/>
      <c r="EV47" s="3"/>
      <c r="EX47" s="2">
        <f t="shared" si="3"/>
        <v>0.021240164658706106</v>
      </c>
    </row>
    <row r="48" spans="1:154" ht="12.75">
      <c r="A48" s="6" t="s">
        <v>44</v>
      </c>
      <c r="B48" s="4">
        <f t="shared" si="2"/>
        <v>6111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12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>
        <v>6099</v>
      </c>
      <c r="EM48" s="3"/>
      <c r="EN48" s="3"/>
      <c r="EO48" s="3"/>
      <c r="EP48" s="3"/>
      <c r="EQ48" s="3"/>
      <c r="ER48" s="3"/>
      <c r="ES48" s="3"/>
      <c r="ET48" s="3"/>
      <c r="EU48" s="3"/>
      <c r="EV48" s="3"/>
      <c r="EX48" s="2">
        <f t="shared" si="3"/>
        <v>0.0013280400076670351</v>
      </c>
    </row>
    <row r="49" spans="1:154" ht="12.75">
      <c r="A49" s="6" t="s">
        <v>45</v>
      </c>
      <c r="B49" s="4">
        <f t="shared" si="2"/>
        <v>23158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36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>
        <v>22204</v>
      </c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918</v>
      </c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X49" s="2">
        <f t="shared" si="3"/>
        <v>0.005032687039363966</v>
      </c>
    </row>
    <row r="50" spans="1:154" ht="12.75">
      <c r="A50" s="6" t="s">
        <v>46</v>
      </c>
      <c r="B50" s="4">
        <f t="shared" si="2"/>
        <v>25563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484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>
        <v>5113</v>
      </c>
      <c r="AF50" s="3">
        <v>671</v>
      </c>
      <c r="AG50" s="3"/>
      <c r="AH50" s="3"/>
      <c r="AI50" s="3"/>
      <c r="AJ50" s="3"/>
      <c r="AK50" s="3">
        <v>286</v>
      </c>
      <c r="AL50" s="3">
        <v>1554</v>
      </c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>
        <v>114</v>
      </c>
      <c r="BG50" s="3"/>
      <c r="BH50" s="3"/>
      <c r="BI50" s="3"/>
      <c r="BJ50" s="3"/>
      <c r="BK50" s="3">
        <v>4660</v>
      </c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>
        <v>399</v>
      </c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>
        <v>96</v>
      </c>
      <c r="DA50" s="3"/>
      <c r="DB50" s="3"/>
      <c r="DC50" s="3"/>
      <c r="DD50" s="3"/>
      <c r="DE50" s="3"/>
      <c r="DF50" s="3">
        <v>428</v>
      </c>
      <c r="DG50" s="3"/>
      <c r="DH50" s="3">
        <v>3582</v>
      </c>
      <c r="DI50" s="3"/>
      <c r="DJ50" s="3">
        <v>912</v>
      </c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>
        <v>3256</v>
      </c>
      <c r="DW50" s="3"/>
      <c r="DX50" s="3"/>
      <c r="DY50" s="3"/>
      <c r="DZ50" s="3"/>
      <c r="EA50" s="3"/>
      <c r="EB50" s="3">
        <v>59</v>
      </c>
      <c r="EC50" s="3"/>
      <c r="ED50" s="3"/>
      <c r="EE50" s="3">
        <v>3744</v>
      </c>
      <c r="EF50" s="3"/>
      <c r="EG50" s="3"/>
      <c r="EH50" s="3">
        <v>205</v>
      </c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X50" s="2">
        <f t="shared" si="3"/>
        <v>0.005555340650628771</v>
      </c>
    </row>
    <row r="51" spans="1:154" ht="12.75">
      <c r="A51" s="6" t="s">
        <v>47</v>
      </c>
      <c r="B51" s="4">
        <f t="shared" si="2"/>
        <v>17159</v>
      </c>
      <c r="C51" s="3">
        <v>14</v>
      </c>
      <c r="D51" s="3">
        <v>502</v>
      </c>
      <c r="E51" s="3"/>
      <c r="F51" s="3"/>
      <c r="G51" s="3"/>
      <c r="H51" s="3"/>
      <c r="I51" s="3">
        <v>1540</v>
      </c>
      <c r="J51" s="3"/>
      <c r="K51" s="3">
        <v>196</v>
      </c>
      <c r="L51" s="3"/>
      <c r="M51" s="3"/>
      <c r="N51" s="3">
        <v>14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>
        <v>68</v>
      </c>
      <c r="Z51" s="3">
        <v>210</v>
      </c>
      <c r="AA51" s="3"/>
      <c r="AB51" s="3"/>
      <c r="AC51" s="3"/>
      <c r="AD51" s="3"/>
      <c r="AE51" s="3"/>
      <c r="AF51" s="3">
        <v>76</v>
      </c>
      <c r="AG51" s="3"/>
      <c r="AH51" s="3">
        <v>70</v>
      </c>
      <c r="AI51" s="3"/>
      <c r="AJ51" s="3">
        <v>364</v>
      </c>
      <c r="AK51" s="3"/>
      <c r="AL51" s="3"/>
      <c r="AM51" s="3"/>
      <c r="AN51" s="3"/>
      <c r="AO51" s="3"/>
      <c r="AP51" s="3">
        <v>1248</v>
      </c>
      <c r="AQ51" s="3"/>
      <c r="AR51" s="3"/>
      <c r="AS51" s="3"/>
      <c r="AT51" s="3">
        <v>66</v>
      </c>
      <c r="AU51" s="3"/>
      <c r="AV51" s="3"/>
      <c r="AW51" s="3">
        <v>260</v>
      </c>
      <c r="AX51" s="3">
        <v>1222</v>
      </c>
      <c r="AY51" s="3"/>
      <c r="AZ51" s="3"/>
      <c r="BA51" s="3"/>
      <c r="BB51" s="3">
        <v>156</v>
      </c>
      <c r="BC51" s="3">
        <v>26</v>
      </c>
      <c r="BD51" s="3">
        <v>147</v>
      </c>
      <c r="BE51" s="3">
        <v>237</v>
      </c>
      <c r="BF51" s="3">
        <v>366</v>
      </c>
      <c r="BG51" s="3">
        <v>789</v>
      </c>
      <c r="BH51" s="3"/>
      <c r="BI51" s="3">
        <v>318</v>
      </c>
      <c r="BJ51" s="3">
        <v>1037</v>
      </c>
      <c r="BK51" s="3"/>
      <c r="BL51" s="3"/>
      <c r="BM51" s="3"/>
      <c r="BN51" s="3"/>
      <c r="BO51" s="3"/>
      <c r="BP51" s="3">
        <v>936</v>
      </c>
      <c r="BQ51" s="3"/>
      <c r="BR51" s="3"/>
      <c r="BS51" s="3"/>
      <c r="BT51" s="3"/>
      <c r="BU51" s="3">
        <v>54</v>
      </c>
      <c r="BV51" s="3"/>
      <c r="BW51" s="3">
        <v>169</v>
      </c>
      <c r="BX51" s="3">
        <v>28</v>
      </c>
      <c r="BY51" s="3"/>
      <c r="BZ51" s="3"/>
      <c r="CA51" s="3">
        <v>26</v>
      </c>
      <c r="CB51" s="3">
        <v>78</v>
      </c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>
        <v>1662</v>
      </c>
      <c r="CO51" s="3"/>
      <c r="CP51" s="3">
        <v>53</v>
      </c>
      <c r="CQ51" s="3"/>
      <c r="CR51" s="3"/>
      <c r="CS51" s="3"/>
      <c r="CT51" s="3"/>
      <c r="CU51" s="3"/>
      <c r="CV51" s="3"/>
      <c r="CW51" s="3"/>
      <c r="CX51" s="3"/>
      <c r="CY51" s="3">
        <v>52</v>
      </c>
      <c r="CZ51" s="3">
        <v>469</v>
      </c>
      <c r="DA51" s="3">
        <v>52</v>
      </c>
      <c r="DB51" s="3"/>
      <c r="DC51" s="3"/>
      <c r="DD51" s="3"/>
      <c r="DE51" s="3"/>
      <c r="DF51" s="3">
        <v>25</v>
      </c>
      <c r="DG51" s="3"/>
      <c r="DH51" s="3"/>
      <c r="DI51" s="3">
        <v>1388</v>
      </c>
      <c r="DJ51" s="3"/>
      <c r="DK51" s="3"/>
      <c r="DL51" s="3"/>
      <c r="DM51" s="3"/>
      <c r="DN51" s="3"/>
      <c r="DO51" s="3"/>
      <c r="DP51" s="3"/>
      <c r="DQ51" s="3"/>
      <c r="DR51" s="3">
        <v>52</v>
      </c>
      <c r="DS51" s="3"/>
      <c r="DT51" s="3"/>
      <c r="DU51" s="3">
        <v>1547</v>
      </c>
      <c r="DV51" s="3"/>
      <c r="DW51" s="3"/>
      <c r="DX51" s="3"/>
      <c r="DY51" s="3"/>
      <c r="DZ51" s="3"/>
      <c r="EA51" s="3"/>
      <c r="EB51" s="3"/>
      <c r="EC51" s="3"/>
      <c r="ED51" s="3"/>
      <c r="EE51" s="3">
        <v>1000</v>
      </c>
      <c r="EF51" s="3"/>
      <c r="EG51" s="3"/>
      <c r="EH51" s="3">
        <v>196</v>
      </c>
      <c r="EI51" s="3"/>
      <c r="EJ51" s="3"/>
      <c r="EK51" s="3">
        <v>106</v>
      </c>
      <c r="EL51" s="3"/>
      <c r="EM51" s="3"/>
      <c r="EN51" s="3"/>
      <c r="EO51" s="3"/>
      <c r="EP51" s="3"/>
      <c r="EQ51" s="3"/>
      <c r="ER51" s="3"/>
      <c r="ES51" s="3">
        <v>340</v>
      </c>
      <c r="ET51" s="3"/>
      <c r="EU51" s="3"/>
      <c r="EV51" s="3"/>
      <c r="EX51" s="2">
        <f t="shared" si="3"/>
        <v>0.003728986825651883</v>
      </c>
    </row>
    <row r="52" spans="1:154" ht="12.75">
      <c r="A52" s="6" t="s">
        <v>48</v>
      </c>
      <c r="B52" s="4">
        <f t="shared" si="2"/>
        <v>182819</v>
      </c>
      <c r="C52" s="3">
        <v>10309</v>
      </c>
      <c r="D52" s="3">
        <v>1203</v>
      </c>
      <c r="E52" s="3"/>
      <c r="F52" s="3"/>
      <c r="G52" s="3"/>
      <c r="H52" s="3"/>
      <c r="I52" s="3"/>
      <c r="J52" s="3"/>
      <c r="K52" s="3">
        <v>367</v>
      </c>
      <c r="L52" s="3"/>
      <c r="M52" s="3"/>
      <c r="N52" s="3">
        <v>804</v>
      </c>
      <c r="O52" s="3"/>
      <c r="P52" s="3"/>
      <c r="Q52" s="3"/>
      <c r="R52" s="3"/>
      <c r="S52" s="3"/>
      <c r="T52" s="3"/>
      <c r="U52" s="3"/>
      <c r="V52" s="3"/>
      <c r="W52" s="3"/>
      <c r="X52" s="3">
        <v>25073</v>
      </c>
      <c r="Y52" s="3">
        <v>401</v>
      </c>
      <c r="Z52" s="3"/>
      <c r="AA52" s="3"/>
      <c r="AB52" s="3"/>
      <c r="AC52" s="3"/>
      <c r="AD52" s="3"/>
      <c r="AE52" s="3"/>
      <c r="AF52" s="3">
        <v>3114</v>
      </c>
      <c r="AG52" s="3"/>
      <c r="AH52" s="3">
        <v>6353</v>
      </c>
      <c r="AI52" s="3"/>
      <c r="AJ52" s="3">
        <v>802</v>
      </c>
      <c r="AK52" s="3">
        <v>1172</v>
      </c>
      <c r="AL52" s="3">
        <v>5597</v>
      </c>
      <c r="AM52" s="3">
        <v>13625</v>
      </c>
      <c r="AN52" s="3"/>
      <c r="AO52" s="3"/>
      <c r="AP52" s="3">
        <v>1709</v>
      </c>
      <c r="AQ52" s="3"/>
      <c r="AR52" s="3"/>
      <c r="AS52" s="3">
        <v>21120</v>
      </c>
      <c r="AT52" s="3">
        <v>368</v>
      </c>
      <c r="AU52" s="3"/>
      <c r="AV52" s="3"/>
      <c r="AW52" s="3"/>
      <c r="AX52" s="3"/>
      <c r="AY52" s="3"/>
      <c r="AZ52" s="3"/>
      <c r="BA52" s="3"/>
      <c r="BB52" s="3">
        <v>14251</v>
      </c>
      <c r="BC52" s="3">
        <v>11028</v>
      </c>
      <c r="BD52" s="3">
        <v>368</v>
      </c>
      <c r="BE52" s="3"/>
      <c r="BF52" s="3"/>
      <c r="BG52" s="3"/>
      <c r="BH52" s="3"/>
      <c r="BI52" s="3">
        <v>1073</v>
      </c>
      <c r="BJ52" s="3"/>
      <c r="BK52" s="3"/>
      <c r="BL52" s="3">
        <v>23225</v>
      </c>
      <c r="BM52" s="3"/>
      <c r="BN52" s="3"/>
      <c r="BO52" s="3"/>
      <c r="BP52" s="3"/>
      <c r="BQ52" s="3"/>
      <c r="BR52" s="3"/>
      <c r="BS52" s="3"/>
      <c r="BT52" s="3"/>
      <c r="BU52" s="3">
        <v>401</v>
      </c>
      <c r="BV52" s="3"/>
      <c r="BW52" s="3">
        <v>3182</v>
      </c>
      <c r="BX52" s="3">
        <v>803</v>
      </c>
      <c r="BY52" s="3"/>
      <c r="BZ52" s="3"/>
      <c r="CA52" s="3"/>
      <c r="CB52" s="3">
        <v>369</v>
      </c>
      <c r="CC52" s="3">
        <v>19708</v>
      </c>
      <c r="CD52" s="3">
        <v>1606</v>
      </c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>
        <v>7728</v>
      </c>
      <c r="DD52" s="3"/>
      <c r="DE52" s="3"/>
      <c r="DF52" s="3"/>
      <c r="DG52" s="3"/>
      <c r="DH52" s="3"/>
      <c r="DI52" s="3"/>
      <c r="DJ52" s="3"/>
      <c r="DK52" s="3"/>
      <c r="DL52" s="3"/>
      <c r="DM52" s="3">
        <v>402</v>
      </c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>
        <v>1173</v>
      </c>
      <c r="EF52" s="3"/>
      <c r="EG52" s="3"/>
      <c r="EH52" s="3">
        <v>1937</v>
      </c>
      <c r="EI52" s="3"/>
      <c r="EJ52" s="3"/>
      <c r="EK52" s="3">
        <v>3548</v>
      </c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X52" s="2">
        <f t="shared" si="3"/>
        <v>0.039730149920091586</v>
      </c>
    </row>
    <row r="53" spans="1:154" ht="12.75">
      <c r="A53" s="6" t="s">
        <v>50</v>
      </c>
      <c r="B53" s="4">
        <f t="shared" si="2"/>
        <v>436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>
        <v>0</v>
      </c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>
        <v>8</v>
      </c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>
        <v>428</v>
      </c>
      <c r="EO53" s="3"/>
      <c r="EP53" s="3"/>
      <c r="EQ53" s="3"/>
      <c r="ER53" s="3"/>
      <c r="ES53" s="3"/>
      <c r="ET53" s="3"/>
      <c r="EU53" s="3"/>
      <c r="EV53" s="3"/>
      <c r="EX53" s="2">
        <f t="shared" si="3"/>
        <v>9.475134075320362E-05</v>
      </c>
    </row>
    <row r="54" spans="1:154" ht="13.5" thickBot="1">
      <c r="A54" s="16" t="s">
        <v>0</v>
      </c>
      <c r="B54" s="5">
        <f>SUM(B5:B53)</f>
        <v>4601518</v>
      </c>
      <c r="C54" s="5">
        <f aca="true" t="shared" si="4" ref="C54:BN54">SUM(C5:C53)</f>
        <v>39543</v>
      </c>
      <c r="D54" s="5">
        <f t="shared" si="4"/>
        <v>49466</v>
      </c>
      <c r="E54" s="5">
        <f t="shared" si="4"/>
        <v>24320</v>
      </c>
      <c r="F54" s="5">
        <f t="shared" si="4"/>
        <v>20345</v>
      </c>
      <c r="G54" s="5">
        <f t="shared" si="4"/>
        <v>29213</v>
      </c>
      <c r="H54" s="5">
        <f t="shared" si="4"/>
        <v>14704</v>
      </c>
      <c r="I54" s="5">
        <f t="shared" si="4"/>
        <v>21445</v>
      </c>
      <c r="J54" s="5">
        <f t="shared" si="4"/>
        <v>70334</v>
      </c>
      <c r="K54" s="5">
        <f t="shared" si="4"/>
        <v>12819</v>
      </c>
      <c r="L54" s="5">
        <f t="shared" si="4"/>
        <v>23173</v>
      </c>
      <c r="M54" s="5">
        <f t="shared" si="4"/>
        <v>41775</v>
      </c>
      <c r="N54" s="5">
        <f t="shared" si="4"/>
        <v>20459</v>
      </c>
      <c r="O54" s="5">
        <f t="shared" si="4"/>
        <v>11218</v>
      </c>
      <c r="P54" s="5">
        <f t="shared" si="4"/>
        <v>3774</v>
      </c>
      <c r="Q54" s="5">
        <f t="shared" si="4"/>
        <v>8782</v>
      </c>
      <c r="R54" s="5">
        <f t="shared" si="4"/>
        <v>6207</v>
      </c>
      <c r="S54" s="5">
        <f t="shared" si="4"/>
        <v>2558</v>
      </c>
      <c r="T54" s="5">
        <f t="shared" si="4"/>
        <v>3059</v>
      </c>
      <c r="U54" s="5">
        <f t="shared" si="4"/>
        <v>4537</v>
      </c>
      <c r="V54" s="5">
        <f t="shared" si="4"/>
        <v>934</v>
      </c>
      <c r="W54" s="5">
        <f t="shared" si="4"/>
        <v>4118</v>
      </c>
      <c r="X54" s="5">
        <f t="shared" si="4"/>
        <v>73157</v>
      </c>
      <c r="Y54" s="5">
        <f t="shared" si="4"/>
        <v>45846</v>
      </c>
      <c r="Z54" s="5">
        <f t="shared" si="4"/>
        <v>21776</v>
      </c>
      <c r="AA54" s="5">
        <f t="shared" si="4"/>
        <v>22622</v>
      </c>
      <c r="AB54" s="5">
        <f t="shared" si="4"/>
        <v>22454</v>
      </c>
      <c r="AC54" s="5">
        <f t="shared" si="4"/>
        <v>21980</v>
      </c>
      <c r="AD54" s="5">
        <f t="shared" si="4"/>
        <v>30438</v>
      </c>
      <c r="AE54" s="5">
        <f t="shared" si="4"/>
        <v>23963</v>
      </c>
      <c r="AF54" s="5">
        <f t="shared" si="4"/>
        <v>51915</v>
      </c>
      <c r="AG54" s="5">
        <f t="shared" si="4"/>
        <v>29168</v>
      </c>
      <c r="AH54" s="5">
        <f t="shared" si="4"/>
        <v>53224</v>
      </c>
      <c r="AI54" s="5">
        <f t="shared" si="4"/>
        <v>554</v>
      </c>
      <c r="AJ54" s="5">
        <f t="shared" si="4"/>
        <v>54449</v>
      </c>
      <c r="AK54" s="5">
        <f t="shared" si="4"/>
        <v>48655</v>
      </c>
      <c r="AL54" s="5">
        <f t="shared" si="4"/>
        <v>42356</v>
      </c>
      <c r="AM54" s="5">
        <f t="shared" si="4"/>
        <v>33970</v>
      </c>
      <c r="AN54" s="5">
        <f t="shared" si="4"/>
        <v>58246</v>
      </c>
      <c r="AO54" s="5">
        <f t="shared" si="4"/>
        <v>51058</v>
      </c>
      <c r="AP54" s="5">
        <f t="shared" si="4"/>
        <v>57292</v>
      </c>
      <c r="AQ54" s="5">
        <f t="shared" si="4"/>
        <v>2156</v>
      </c>
      <c r="AR54" s="5">
        <f t="shared" si="4"/>
        <v>74382</v>
      </c>
      <c r="AS54" s="5">
        <f t="shared" si="4"/>
        <v>64536</v>
      </c>
      <c r="AT54" s="5">
        <f t="shared" si="4"/>
        <v>52005</v>
      </c>
      <c r="AU54" s="5">
        <f t="shared" si="4"/>
        <v>20173</v>
      </c>
      <c r="AV54" s="5">
        <f t="shared" si="4"/>
        <v>26513</v>
      </c>
      <c r="AW54" s="5">
        <f t="shared" si="4"/>
        <v>62676</v>
      </c>
      <c r="AX54" s="5">
        <f t="shared" si="4"/>
        <v>66870</v>
      </c>
      <c r="AY54" s="5">
        <f t="shared" si="4"/>
        <v>30604</v>
      </c>
      <c r="AZ54" s="5">
        <f t="shared" si="4"/>
        <v>25788</v>
      </c>
      <c r="BA54" s="5">
        <f t="shared" si="4"/>
        <v>55890</v>
      </c>
      <c r="BB54" s="5">
        <f t="shared" si="4"/>
        <v>58274</v>
      </c>
      <c r="BC54" s="5">
        <f t="shared" si="4"/>
        <v>55948</v>
      </c>
      <c r="BD54" s="5">
        <f t="shared" si="4"/>
        <v>62433</v>
      </c>
      <c r="BE54" s="5">
        <f t="shared" si="4"/>
        <v>12235</v>
      </c>
      <c r="BF54" s="5">
        <f t="shared" si="4"/>
        <v>43442</v>
      </c>
      <c r="BG54" s="5">
        <f t="shared" si="4"/>
        <v>34436</v>
      </c>
      <c r="BH54" s="5">
        <f t="shared" si="4"/>
        <v>46296</v>
      </c>
      <c r="BI54" s="5">
        <f t="shared" si="4"/>
        <v>63398</v>
      </c>
      <c r="BJ54" s="5">
        <f t="shared" si="4"/>
        <v>50558</v>
      </c>
      <c r="BK54" s="5">
        <f t="shared" si="4"/>
        <v>24625</v>
      </c>
      <c r="BL54" s="5">
        <f t="shared" si="4"/>
        <v>71541</v>
      </c>
      <c r="BM54" s="5">
        <f t="shared" si="4"/>
        <v>33486</v>
      </c>
      <c r="BN54" s="5">
        <f t="shared" si="4"/>
        <v>24638</v>
      </c>
      <c r="BO54" s="5">
        <f aca="true" t="shared" si="5" ref="BO54:DZ54">SUM(BO5:BO53)</f>
        <v>26072</v>
      </c>
      <c r="BP54" s="5">
        <f t="shared" si="5"/>
        <v>50979</v>
      </c>
      <c r="BQ54" s="5">
        <f t="shared" si="5"/>
        <v>28200</v>
      </c>
      <c r="BR54" s="5">
        <f t="shared" si="5"/>
        <v>28905</v>
      </c>
      <c r="BS54" s="5">
        <f t="shared" si="5"/>
        <v>21237</v>
      </c>
      <c r="BT54" s="5">
        <f t="shared" si="5"/>
        <v>44895</v>
      </c>
      <c r="BU54" s="5">
        <f t="shared" si="5"/>
        <v>60804</v>
      </c>
      <c r="BV54" s="5">
        <f t="shared" si="5"/>
        <v>23490</v>
      </c>
      <c r="BW54" s="5">
        <f t="shared" si="5"/>
        <v>55899</v>
      </c>
      <c r="BX54" s="5">
        <f t="shared" si="5"/>
        <v>53008</v>
      </c>
      <c r="BY54" s="5">
        <f t="shared" si="5"/>
        <v>62857</v>
      </c>
      <c r="BZ54" s="5">
        <f t="shared" si="5"/>
        <v>32236</v>
      </c>
      <c r="CA54" s="5">
        <f t="shared" si="5"/>
        <v>12506</v>
      </c>
      <c r="CB54" s="5">
        <f t="shared" si="5"/>
        <v>65868</v>
      </c>
      <c r="CC54" s="5">
        <f t="shared" si="5"/>
        <v>57125</v>
      </c>
      <c r="CD54" s="5">
        <f t="shared" si="5"/>
        <v>19315</v>
      </c>
      <c r="CE54" s="5">
        <f t="shared" si="5"/>
        <v>14498</v>
      </c>
      <c r="CF54" s="5">
        <f t="shared" si="5"/>
        <v>18237</v>
      </c>
      <c r="CG54" s="5">
        <f t="shared" si="5"/>
        <v>20879</v>
      </c>
      <c r="CH54" s="5">
        <f t="shared" si="5"/>
        <v>19902</v>
      </c>
      <c r="CI54" s="5">
        <f t="shared" si="5"/>
        <v>23985</v>
      </c>
      <c r="CJ54" s="5">
        <f t="shared" si="5"/>
        <v>18929</v>
      </c>
      <c r="CK54" s="5">
        <f t="shared" si="5"/>
        <v>24130</v>
      </c>
      <c r="CL54" s="5">
        <f t="shared" si="5"/>
        <v>10297</v>
      </c>
      <c r="CM54" s="5">
        <f t="shared" si="5"/>
        <v>32446</v>
      </c>
      <c r="CN54" s="5">
        <f t="shared" si="5"/>
        <v>30450</v>
      </c>
      <c r="CO54" s="5">
        <f t="shared" si="5"/>
        <v>9342</v>
      </c>
      <c r="CP54" s="5">
        <f t="shared" si="5"/>
        <v>7605</v>
      </c>
      <c r="CQ54" s="5">
        <f t="shared" si="5"/>
        <v>3252</v>
      </c>
      <c r="CR54" s="5">
        <f t="shared" si="5"/>
        <v>22319</v>
      </c>
      <c r="CS54" s="5">
        <f t="shared" si="5"/>
        <v>13467</v>
      </c>
      <c r="CT54" s="5">
        <f t="shared" si="5"/>
        <v>31620</v>
      </c>
      <c r="CU54" s="5">
        <f t="shared" si="5"/>
        <v>25237</v>
      </c>
      <c r="CV54" s="5">
        <f t="shared" si="5"/>
        <v>3744</v>
      </c>
      <c r="CW54" s="5">
        <f t="shared" si="5"/>
        <v>894</v>
      </c>
      <c r="CX54" s="5">
        <f t="shared" si="5"/>
        <v>336</v>
      </c>
      <c r="CY54" s="5">
        <f t="shared" si="5"/>
        <v>21184</v>
      </c>
      <c r="CZ54" s="5">
        <f t="shared" si="5"/>
        <v>46815</v>
      </c>
      <c r="DA54" s="5">
        <f t="shared" si="5"/>
        <v>6065</v>
      </c>
      <c r="DB54" s="5">
        <f t="shared" si="5"/>
        <v>31949</v>
      </c>
      <c r="DC54" s="5">
        <f t="shared" si="5"/>
        <v>37787</v>
      </c>
      <c r="DD54" s="5">
        <f t="shared" si="5"/>
        <v>47350</v>
      </c>
      <c r="DE54" s="5">
        <f t="shared" si="5"/>
        <v>46393</v>
      </c>
      <c r="DF54" s="5">
        <f t="shared" si="5"/>
        <v>7012</v>
      </c>
      <c r="DG54" s="5">
        <f t="shared" si="5"/>
        <v>33000</v>
      </c>
      <c r="DH54" s="5">
        <f t="shared" si="5"/>
        <v>20016</v>
      </c>
      <c r="DI54" s="5">
        <f t="shared" si="5"/>
        <v>21220</v>
      </c>
      <c r="DJ54" s="5">
        <f t="shared" si="5"/>
        <v>32043</v>
      </c>
      <c r="DK54" s="5">
        <f t="shared" si="5"/>
        <v>74000</v>
      </c>
      <c r="DL54" s="5">
        <f t="shared" si="5"/>
        <v>307</v>
      </c>
      <c r="DM54" s="5">
        <f t="shared" si="5"/>
        <v>30886</v>
      </c>
      <c r="DN54" s="5">
        <f t="shared" si="5"/>
        <v>31145</v>
      </c>
      <c r="DO54" s="5">
        <f t="shared" si="5"/>
        <v>10095</v>
      </c>
      <c r="DP54" s="5">
        <f t="shared" si="5"/>
        <v>724</v>
      </c>
      <c r="DQ54" s="5">
        <f t="shared" si="5"/>
        <v>4160</v>
      </c>
      <c r="DR54" s="5">
        <f t="shared" si="5"/>
        <v>23018</v>
      </c>
      <c r="DS54" s="5">
        <f t="shared" si="5"/>
        <v>34069</v>
      </c>
      <c r="DT54" s="5">
        <f t="shared" si="5"/>
        <v>10727</v>
      </c>
      <c r="DU54" s="5">
        <f t="shared" si="5"/>
        <v>54388</v>
      </c>
      <c r="DV54" s="5">
        <f t="shared" si="5"/>
        <v>16448</v>
      </c>
      <c r="DW54" s="5">
        <f t="shared" si="5"/>
        <v>6656</v>
      </c>
      <c r="DX54" s="5">
        <f t="shared" si="5"/>
        <v>30280</v>
      </c>
      <c r="DY54" s="5">
        <f t="shared" si="5"/>
        <v>33036</v>
      </c>
      <c r="DZ54" s="5">
        <f t="shared" si="5"/>
        <v>36620</v>
      </c>
      <c r="EA54" s="5">
        <f aca="true" t="shared" si="6" ref="EA54:EK54">SUM(EA5:EA53)</f>
        <v>60456</v>
      </c>
      <c r="EB54" s="5">
        <f t="shared" si="6"/>
        <v>4451</v>
      </c>
      <c r="EC54" s="5">
        <f t="shared" si="6"/>
        <v>65341</v>
      </c>
      <c r="ED54" s="5">
        <f t="shared" si="6"/>
        <v>31062</v>
      </c>
      <c r="EE54" s="5">
        <f t="shared" si="6"/>
        <v>45189</v>
      </c>
      <c r="EF54" s="5">
        <f t="shared" si="6"/>
        <v>35004</v>
      </c>
      <c r="EG54" s="5">
        <f t="shared" si="6"/>
        <v>26120</v>
      </c>
      <c r="EH54" s="5">
        <f t="shared" si="6"/>
        <v>57415</v>
      </c>
      <c r="EI54" s="5">
        <f t="shared" si="6"/>
        <v>25486</v>
      </c>
      <c r="EJ54" s="5">
        <f t="shared" si="6"/>
        <v>38642</v>
      </c>
      <c r="EK54" s="5">
        <f t="shared" si="6"/>
        <v>68835</v>
      </c>
      <c r="EL54" s="5">
        <f aca="true" t="shared" si="7" ref="EL54:EV54">SUM(EL5:EL53)</f>
        <v>14704</v>
      </c>
      <c r="EM54" s="5">
        <f t="shared" si="7"/>
        <v>23963</v>
      </c>
      <c r="EN54" s="5">
        <f t="shared" si="7"/>
        <v>2156</v>
      </c>
      <c r="EO54" s="5">
        <f t="shared" si="7"/>
        <v>25237</v>
      </c>
      <c r="EP54" s="5">
        <f t="shared" si="7"/>
        <v>31620</v>
      </c>
      <c r="EQ54" s="5">
        <f t="shared" si="7"/>
        <v>25486</v>
      </c>
      <c r="ER54" s="5">
        <f t="shared" si="7"/>
        <v>724</v>
      </c>
      <c r="ES54" s="5">
        <f t="shared" si="7"/>
        <v>4160</v>
      </c>
      <c r="ET54" s="5">
        <f t="shared" si="7"/>
        <v>13467</v>
      </c>
      <c r="EU54" s="5">
        <f t="shared" si="7"/>
        <v>31620</v>
      </c>
      <c r="EV54" s="5">
        <f t="shared" si="7"/>
        <v>29213</v>
      </c>
      <c r="EX54" s="1">
        <f>SUM(EX5:EX53)</f>
        <v>1.0000000000000002</v>
      </c>
    </row>
    <row r="55" spans="12:152" ht="13.5" thickTop="1">
      <c r="L55" s="1">
        <f>SUM(C54:L54)</f>
        <v>305362</v>
      </c>
      <c r="V55" s="1">
        <f>SUM(M54:V54)</f>
        <v>103303</v>
      </c>
      <c r="AF55" s="1">
        <f>SUM(W54:AF54)</f>
        <v>318269</v>
      </c>
      <c r="AP55" s="1">
        <f>SUM(AG54:AP54)</f>
        <v>428972</v>
      </c>
      <c r="AZ55" s="1">
        <f>SUM(AQ54:AZ54)</f>
        <v>425703</v>
      </c>
      <c r="BJ55" s="1">
        <f>SUM(BA54:BJ54)</f>
        <v>482910</v>
      </c>
      <c r="BT55" s="1">
        <f>SUM(BK54:BT54)</f>
        <v>354578</v>
      </c>
      <c r="CD55" s="1">
        <f>SUM(BU54:CD54)</f>
        <v>443108</v>
      </c>
      <c r="CN55" s="1">
        <f>SUM(CE54:CN54)</f>
        <v>213753</v>
      </c>
      <c r="CX55" s="1">
        <f>SUM(CO54:CX54)</f>
        <v>117816</v>
      </c>
      <c r="DH55" s="1">
        <f>SUM(CY54:DH54)</f>
        <v>297571</v>
      </c>
      <c r="DR55" s="1">
        <f>SUM(DI54:DR54)</f>
        <v>227598</v>
      </c>
      <c r="EB55" s="1">
        <f>SUM(DS54:EB54)</f>
        <v>287131</v>
      </c>
      <c r="EL55" s="1">
        <f>SUM(EC54:EL54)</f>
        <v>407798</v>
      </c>
      <c r="EV55" s="1">
        <f>SUM(EM54:EV54)</f>
        <v>187646</v>
      </c>
    </row>
    <row r="56" spans="12:152" ht="12.75">
      <c r="L56" s="1">
        <f>+L55/10</f>
        <v>30536.2</v>
      </c>
      <c r="V56" s="1">
        <f>+V55/10</f>
        <v>10330.3</v>
      </c>
      <c r="AF56" s="1">
        <f>+AF55/10</f>
        <v>31826.9</v>
      </c>
      <c r="AP56" s="1">
        <f>+AP55/10</f>
        <v>42897.2</v>
      </c>
      <c r="AZ56" s="1">
        <f>+AZ55/10</f>
        <v>42570.3</v>
      </c>
      <c r="BJ56" s="1">
        <f>+BJ55/10</f>
        <v>48291</v>
      </c>
      <c r="BT56" s="1">
        <f>+BT55/10</f>
        <v>35457.8</v>
      </c>
      <c r="CD56" s="1">
        <f>+CD55/10</f>
        <v>44310.8</v>
      </c>
      <c r="CN56" s="1">
        <f>+CN55/10</f>
        <v>21375.3</v>
      </c>
      <c r="CX56" s="1">
        <f>+CX55/10</f>
        <v>11781.6</v>
      </c>
      <c r="DH56" s="1">
        <f>+DH55/10</f>
        <v>29757.1</v>
      </c>
      <c r="DR56" s="1">
        <f>+DR55/10</f>
        <v>22759.8</v>
      </c>
      <c r="EB56" s="1">
        <f>+EB55/10</f>
        <v>28713.1</v>
      </c>
      <c r="EL56" s="1">
        <f>+EL55/10</f>
        <v>40779.8</v>
      </c>
      <c r="EV56" s="1">
        <f>+EV55/10</f>
        <v>18764.6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DLietz</dc:creator>
  <cp:keywords/>
  <dc:description/>
  <cp:lastModifiedBy>IFTA, Inc.</cp:lastModifiedBy>
  <cp:lastPrinted>2011-12-28T15:35:56Z</cp:lastPrinted>
  <dcterms:created xsi:type="dcterms:W3CDTF">2010-12-10T16:47:05Z</dcterms:created>
  <dcterms:modified xsi:type="dcterms:W3CDTF">2012-01-03T21:56:10Z</dcterms:modified>
  <cp:category/>
  <cp:version/>
  <cp:contentType/>
  <cp:contentStatus/>
</cp:coreProperties>
</file>